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 Tesoreria\TESORERIA\TESORERIA HISTORICO\TESORERIA 2023\BANCOS\"/>
    </mc:Choice>
  </mc:AlternateContent>
  <bookViews>
    <workbookView xWindow="0" yWindow="0" windowWidth="23040" windowHeight="8940" tabRatio="838" firstSheet="3" activeTab="9"/>
  </bookViews>
  <sheets>
    <sheet name="ENERO 2023" sheetId="23" r:id="rId1"/>
    <sheet name="FEBRERO 2023" sheetId="29" r:id="rId2"/>
    <sheet name="MARZO 2023" sheetId="30" r:id="rId3"/>
    <sheet name="ABRIL 2023" sheetId="33" r:id="rId4"/>
    <sheet name="MAYO 2023" sheetId="34" r:id="rId5"/>
    <sheet name="JUNIO 2023" sheetId="35" r:id="rId6"/>
    <sheet name="JULIO 2023" sheetId="37" r:id="rId7"/>
    <sheet name="AGOSTO 2023" sheetId="38" r:id="rId8"/>
    <sheet name="SEPTIEMBRE 2023" sheetId="39" r:id="rId9"/>
    <sheet name="OCTUBRE 2023" sheetId="4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0" l="1"/>
  <c r="G10" i="40"/>
  <c r="F10" i="40"/>
  <c r="J10" i="40" s="1"/>
  <c r="G7" i="40"/>
  <c r="G20" i="40" s="1"/>
  <c r="F7" i="40"/>
  <c r="H7" i="40"/>
  <c r="J7" i="40" s="1"/>
  <c r="J18" i="40"/>
  <c r="J17" i="40"/>
  <c r="J16" i="40"/>
  <c r="J15" i="40"/>
  <c r="I20" i="40"/>
  <c r="J14" i="40"/>
  <c r="J13" i="40"/>
  <c r="H20" i="40"/>
  <c r="J12" i="40"/>
  <c r="J11" i="40"/>
  <c r="J9" i="40"/>
  <c r="J8" i="40"/>
  <c r="F20" i="40"/>
  <c r="J6" i="40"/>
  <c r="J20" i="40" l="1"/>
  <c r="I15" i="39"/>
  <c r="H13" i="39"/>
  <c r="F11" i="39"/>
  <c r="J11" i="39" s="1"/>
  <c r="F7" i="39"/>
  <c r="I20" i="39"/>
  <c r="H20" i="39"/>
  <c r="G20" i="39"/>
  <c r="F20" i="39"/>
  <c r="E20" i="39"/>
  <c r="J18" i="39"/>
  <c r="J17" i="39"/>
  <c r="J16" i="39"/>
  <c r="J15" i="39"/>
  <c r="J14" i="39"/>
  <c r="J13" i="39"/>
  <c r="J12" i="39"/>
  <c r="J10" i="39"/>
  <c r="J9" i="39"/>
  <c r="J8" i="39"/>
  <c r="J7" i="39"/>
  <c r="J6" i="39"/>
  <c r="F7" i="38"/>
  <c r="G7" i="38"/>
  <c r="F20" i="38"/>
  <c r="H24" i="38"/>
  <c r="E20" i="37"/>
  <c r="E20" i="38"/>
  <c r="I20" i="38"/>
  <c r="H20" i="38"/>
  <c r="G20" i="38"/>
  <c r="J18" i="38"/>
  <c r="J17" i="38"/>
  <c r="J16" i="38"/>
  <c r="J15" i="38"/>
  <c r="J14" i="38"/>
  <c r="J13" i="38"/>
  <c r="J12" i="38"/>
  <c r="J11" i="38"/>
  <c r="J10" i="38"/>
  <c r="J9" i="38"/>
  <c r="J8" i="38"/>
  <c r="J6" i="38"/>
  <c r="F7" i="37"/>
  <c r="J20" i="39" l="1"/>
  <c r="J7" i="38"/>
  <c r="J20" i="38" s="1"/>
  <c r="I30" i="35"/>
  <c r="I20" i="37"/>
  <c r="H20" i="37"/>
  <c r="G20" i="37"/>
  <c r="F20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J6" i="37"/>
  <c r="J20" i="37" l="1"/>
  <c r="J7" i="34" l="1"/>
  <c r="F7" i="34"/>
  <c r="H7" i="34"/>
  <c r="I20" i="35"/>
  <c r="H20" i="35"/>
  <c r="G20" i="35"/>
  <c r="F20" i="35"/>
  <c r="E19" i="35"/>
  <c r="E20" i="35" s="1"/>
  <c r="J18" i="35"/>
  <c r="J17" i="35"/>
  <c r="J16" i="35"/>
  <c r="J15" i="35"/>
  <c r="J14" i="35"/>
  <c r="J13" i="35"/>
  <c r="J12" i="35"/>
  <c r="J11" i="35"/>
  <c r="J10" i="35"/>
  <c r="J9" i="35"/>
  <c r="J8" i="35"/>
  <c r="J7" i="35"/>
  <c r="J6" i="35"/>
  <c r="I20" i="34"/>
  <c r="H20" i="34"/>
  <c r="G20" i="34"/>
  <c r="F20" i="34"/>
  <c r="E19" i="34"/>
  <c r="E20" i="34" s="1"/>
  <c r="J18" i="34"/>
  <c r="J17" i="34"/>
  <c r="J16" i="34"/>
  <c r="J15" i="34"/>
  <c r="J14" i="34"/>
  <c r="J13" i="34"/>
  <c r="J12" i="34"/>
  <c r="J11" i="34"/>
  <c r="J10" i="34"/>
  <c r="J9" i="34"/>
  <c r="J8" i="34"/>
  <c r="J6" i="34"/>
  <c r="I20" i="33"/>
  <c r="H20" i="33"/>
  <c r="G20" i="33"/>
  <c r="F20" i="33"/>
  <c r="E20" i="33"/>
  <c r="E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6" i="33"/>
  <c r="J20" i="35" l="1"/>
  <c r="J20" i="34"/>
  <c r="J20" i="33"/>
  <c r="G7" i="29"/>
  <c r="I20" i="30" l="1"/>
  <c r="H20" i="30"/>
  <c r="G20" i="30"/>
  <c r="F20" i="30"/>
  <c r="E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6" i="30"/>
  <c r="E20" i="30"/>
  <c r="J20" i="30" l="1"/>
  <c r="J7" i="29"/>
  <c r="E19" i="29" l="1"/>
  <c r="E7" i="29"/>
  <c r="E8" i="29"/>
  <c r="E9" i="29"/>
  <c r="E10" i="29"/>
  <c r="E11" i="29"/>
  <c r="E12" i="29"/>
  <c r="E13" i="29"/>
  <c r="J13" i="29" s="1"/>
  <c r="E14" i="29"/>
  <c r="E15" i="29"/>
  <c r="E16" i="29"/>
  <c r="E17" i="29"/>
  <c r="J17" i="29" s="1"/>
  <c r="E18" i="29"/>
  <c r="E6" i="29"/>
  <c r="J6" i="29" s="1"/>
  <c r="I20" i="29"/>
  <c r="H20" i="29"/>
  <c r="G20" i="29"/>
  <c r="F20" i="29"/>
  <c r="J18" i="29"/>
  <c r="J16" i="29"/>
  <c r="J15" i="29"/>
  <c r="J14" i="29"/>
  <c r="J12" i="29"/>
  <c r="J11" i="29"/>
  <c r="J10" i="29"/>
  <c r="J8" i="29"/>
  <c r="J18" i="23"/>
  <c r="J16" i="23"/>
  <c r="J7" i="23"/>
  <c r="J8" i="23"/>
  <c r="J9" i="23"/>
  <c r="J10" i="23"/>
  <c r="J11" i="23"/>
  <c r="J12" i="23"/>
  <c r="J13" i="23"/>
  <c r="J14" i="23"/>
  <c r="J15" i="23"/>
  <c r="J17" i="23"/>
  <c r="J6" i="23"/>
  <c r="F20" i="23"/>
  <c r="G20" i="23"/>
  <c r="H20" i="23"/>
  <c r="I20" i="23"/>
  <c r="E20" i="23"/>
  <c r="E20" i="29" l="1"/>
  <c r="J9" i="29"/>
  <c r="J20" i="29" s="1"/>
  <c r="J20" i="23"/>
</calcChain>
</file>

<file path=xl/sharedStrings.xml><?xml version="1.0" encoding="utf-8"?>
<sst xmlns="http://schemas.openxmlformats.org/spreadsheetml/2006/main" count="610" uniqueCount="59">
  <si>
    <t xml:space="preserve">fondos comunes </t>
  </si>
  <si>
    <t>recursos propios</t>
  </si>
  <si>
    <t xml:space="preserve">destinacion especifica </t>
  </si>
  <si>
    <t xml:space="preserve">conciliacion fondos </t>
  </si>
  <si>
    <t xml:space="preserve">aportes ministerio </t>
  </si>
  <si>
    <t xml:space="preserve">EMPRESA SOCIAL DEL ESTADO CENTRO DE REHABILITACION INTEGRAL DE BOYACA </t>
  </si>
  <si>
    <t>NIT: 891800982</t>
  </si>
  <si>
    <t xml:space="preserve">ESTADO DE TESORERIA </t>
  </si>
  <si>
    <t>Banco</t>
  </si>
  <si>
    <t>No. De Cuenta</t>
  </si>
  <si>
    <t>Denominación</t>
  </si>
  <si>
    <t>Fuente De Financiación</t>
  </si>
  <si>
    <t>Ingresos</t>
  </si>
  <si>
    <t>Egresos</t>
  </si>
  <si>
    <t>Notas Debito</t>
  </si>
  <si>
    <t xml:space="preserve"> Notas Credito</t>
  </si>
  <si>
    <t>TOTAL</t>
  </si>
  <si>
    <t>CAJA</t>
  </si>
  <si>
    <t>11025001042-8</t>
  </si>
  <si>
    <t>41503012508-7</t>
  </si>
  <si>
    <t>DAVIVIENDA (CAJA MENOR)</t>
  </si>
  <si>
    <t>DAVIVIENDA (SGP)</t>
  </si>
  <si>
    <t>130349020003295-3</t>
  </si>
  <si>
    <t>130349020021040-1</t>
  </si>
  <si>
    <t>BBVA (PAGADORA)</t>
  </si>
  <si>
    <t>BBVA (GENERAL)</t>
  </si>
  <si>
    <t>DAVIVIENDA (GENERAL)</t>
  </si>
  <si>
    <t>BANCO AGRARIO (EMBARGOS)</t>
  </si>
  <si>
    <t>BANCO BOGOTA (TRASLADO FIDUCIA)</t>
  </si>
  <si>
    <t>DAVIVIENDA (PIC)</t>
  </si>
  <si>
    <t>FIDUCIARIA BOGOTA</t>
  </si>
  <si>
    <t>BANCO POPULAR (ARRIENDOS)</t>
  </si>
  <si>
    <t>DAVIVIENDA CONVENIOS</t>
  </si>
  <si>
    <t>CUENTA CONTABLE</t>
  </si>
  <si>
    <t>Saldo A 31 de diciembre 2022 Según Libros</t>
  </si>
  <si>
    <t>31 DE ENERO DE 2023</t>
  </si>
  <si>
    <t>Saldo A 31 Enero 2023 Según Libros</t>
  </si>
  <si>
    <t>FIDUCIARIA BBVA</t>
  </si>
  <si>
    <t>28 DE FEBRERO DE 2023</t>
  </si>
  <si>
    <t>Saldo A 31 de Enero 2023 Según Libros</t>
  </si>
  <si>
    <t>Saldo A 28 de febrero 2023 Según Libros</t>
  </si>
  <si>
    <t>31DE MARZO DE 2023</t>
  </si>
  <si>
    <t>Saldo A 31 de marzo 2023 Según Libros</t>
  </si>
  <si>
    <t>30 DE ABRIL DE 2023</t>
  </si>
  <si>
    <t>Saldo A 31 de marzo de 2023 Según Libros</t>
  </si>
  <si>
    <t>Saldo A 30 de abril 2023 Según Libros</t>
  </si>
  <si>
    <t>31 DE MAYO DE 2023</t>
  </si>
  <si>
    <t>Saldo A 31 de mayo 2023 Según Libros</t>
  </si>
  <si>
    <t>30 DE JUNIO DE 2023</t>
  </si>
  <si>
    <t>Saldo A 30 de junio 2023 Según Libros</t>
  </si>
  <si>
    <t>31 DE JULIO DE 2023</t>
  </si>
  <si>
    <t>Saldo A 31 de Julio 2023 Según Libros</t>
  </si>
  <si>
    <t>30 DE AGOSTO DE 2023</t>
  </si>
  <si>
    <t>Saldo A 30 de Agosto  2023 Según Libros</t>
  </si>
  <si>
    <t>30 DE SEPTIEMBRE DE 2023</t>
  </si>
  <si>
    <t>Saldo A 30 de Septiembre 2023 Según Libros</t>
  </si>
  <si>
    <t>31 DE OCTUBRE DE 2023</t>
  </si>
  <si>
    <t>Saldo A 30 de SEPTIEMBRE  2023 Según Libros</t>
  </si>
  <si>
    <t>Saldo A 31 de Octubre 2023 Según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</si>
</sst>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6" formatCode="_(* #,##0_);_(* \(#,##0\);_(* &quot;-&quot;??_);_(@_)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Font="1" applyBorder="1"/>
    <xf numFmtId="44" fontId="0" fillId="0" borderId="1" xfId="1" applyFont="1" applyBorder="1"/>
    <xf numFmtId="0" fontId="0" fillId="2" borderId="1" xfId="0" applyFont="1" applyFill="1" applyBorder="1"/>
    <xf numFmtId="0" fontId="0" fillId="2" borderId="1" xfId="0" applyNumberFormat="1" applyFont="1" applyFill="1" applyBorder="1" applyAlignment="1" applyProtection="1"/>
    <xf numFmtId="0" fontId="0" fillId="0" borderId="1" xfId="0" applyBorder="1"/>
    <xf numFmtId="0" fontId="2" fillId="0" borderId="0" xfId="0" applyFont="1"/>
    <xf numFmtId="44" fontId="0" fillId="0" borderId="0" xfId="0" applyNumberFormat="1"/>
    <xf numFmtId="44" fontId="2" fillId="0" borderId="1" xfId="1" applyFont="1" applyBorder="1"/>
    <xf numFmtId="0" fontId="2" fillId="0" borderId="1" xfId="0" applyFont="1" applyBorder="1"/>
    <xf numFmtId="0" fontId="4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ill="1" applyBorder="1" applyAlignment="1" applyProtection="1"/>
    <xf numFmtId="1" fontId="4" fillId="0" borderId="1" xfId="0" applyNumberFormat="1" applyFont="1" applyFill="1" applyBorder="1" applyAlignment="1">
      <alignment horizontal="left" vertical="center"/>
    </xf>
    <xf numFmtId="39" fontId="5" fillId="0" borderId="3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" fontId="0" fillId="0" borderId="1" xfId="1" applyNumberFormat="1" applyFont="1" applyBorder="1"/>
    <xf numFmtId="43" fontId="0" fillId="0" borderId="1" xfId="3" applyFont="1" applyBorder="1"/>
    <xf numFmtId="37" fontId="5" fillId="0" borderId="3" xfId="0" applyNumberFormat="1" applyFont="1" applyFill="1" applyBorder="1" applyAlignment="1">
      <alignment horizontal="right" vertical="center"/>
    </xf>
    <xf numFmtId="1" fontId="0" fillId="0" borderId="4" xfId="1" applyNumberFormat="1" applyFont="1" applyFill="1" applyBorder="1"/>
    <xf numFmtId="39" fontId="0" fillId="0" borderId="0" xfId="0" applyNumberFormat="1"/>
    <xf numFmtId="39" fontId="5" fillId="3" borderId="3" xfId="0" applyNumberFormat="1" applyFont="1" applyFill="1" applyBorder="1" applyAlignment="1">
      <alignment horizontal="right" vertical="center"/>
    </xf>
    <xf numFmtId="166" fontId="0" fillId="0" borderId="1" xfId="3" applyNumberFormat="1" applyFont="1" applyBorder="1"/>
    <xf numFmtId="43" fontId="0" fillId="0" borderId="0" xfId="3" applyFont="1"/>
    <xf numFmtId="43" fontId="0" fillId="0" borderId="0" xfId="0" applyNumberFormat="1"/>
    <xf numFmtId="167" fontId="0" fillId="0" borderId="0" xfId="0" applyNumberFormat="1"/>
    <xf numFmtId="0" fontId="3" fillId="0" borderId="0" xfId="0" applyFont="1" applyAlignment="1">
      <alignment horizontal="center"/>
    </xf>
    <xf numFmtId="15" fontId="3" fillId="0" borderId="2" xfId="0" applyNumberFormat="1" applyFont="1" applyBorder="1" applyAlignment="1">
      <alignment horizontal="center" vertical="center"/>
    </xf>
  </cellXfs>
  <cellStyles count="4">
    <cellStyle name="Millares" xfId="3" builtinId="3"/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workbookViewId="0">
      <selection activeCell="B32" sqref="B32"/>
    </sheetView>
  </sheetViews>
  <sheetFormatPr baseColWidth="10" defaultColWidth="26.5546875" defaultRowHeight="14.4" x14ac:dyDescent="0.3"/>
  <cols>
    <col min="2" max="2" width="18.33203125" customWidth="1"/>
    <col min="3" max="3" width="21.109375" customWidth="1"/>
    <col min="4" max="4" width="18.6640625" customWidth="1"/>
    <col min="5" max="5" width="21.6640625" customWidth="1"/>
    <col min="6" max="9" width="19.109375" customWidth="1"/>
    <col min="10" max="10" width="19.5546875" customWidth="1"/>
    <col min="11" max="11" width="12.77734375" customWidth="1"/>
  </cols>
  <sheetData>
    <row r="1" spans="1:11" ht="15.6" x14ac:dyDescent="0.3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6" x14ac:dyDescent="0.3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6" x14ac:dyDescent="0.3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.6" x14ac:dyDescent="0.3">
      <c r="A4" s="31" t="s">
        <v>35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s="1" customFormat="1" ht="43.2" x14ac:dyDescent="0.3">
      <c r="A5" s="2" t="s">
        <v>8</v>
      </c>
      <c r="B5" s="2" t="s">
        <v>9</v>
      </c>
      <c r="C5" s="2" t="s">
        <v>10</v>
      </c>
      <c r="D5" s="2" t="s">
        <v>11</v>
      </c>
      <c r="E5" s="3" t="s">
        <v>34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36</v>
      </c>
      <c r="K5" s="1" t="s">
        <v>33</v>
      </c>
    </row>
    <row r="6" spans="1:11" x14ac:dyDescent="0.3">
      <c r="A6" s="14" t="s">
        <v>31</v>
      </c>
      <c r="B6" s="18" t="s">
        <v>18</v>
      </c>
      <c r="C6" s="4" t="s">
        <v>0</v>
      </c>
      <c r="D6" s="4" t="s">
        <v>1</v>
      </c>
      <c r="E6" s="16">
        <v>1732802.9300000072</v>
      </c>
      <c r="F6" s="22">
        <v>0</v>
      </c>
      <c r="G6" s="20">
        <v>0</v>
      </c>
      <c r="H6" s="20">
        <v>0</v>
      </c>
      <c r="I6" s="20">
        <v>0</v>
      </c>
      <c r="J6" s="25">
        <f>+E6+F6-G6+H6-I6</f>
        <v>1732802.9300000072</v>
      </c>
      <c r="K6" s="23">
        <v>111005001</v>
      </c>
    </row>
    <row r="7" spans="1:11" x14ac:dyDescent="0.3">
      <c r="A7" s="14" t="s">
        <v>26</v>
      </c>
      <c r="B7" s="17">
        <v>176369999394</v>
      </c>
      <c r="C7" s="6" t="s">
        <v>0</v>
      </c>
      <c r="D7" s="6" t="s">
        <v>1</v>
      </c>
      <c r="E7" s="16">
        <v>1240553826.1699982</v>
      </c>
      <c r="F7" s="21">
        <v>95496815.719999999</v>
      </c>
      <c r="G7" s="21">
        <v>133828970</v>
      </c>
      <c r="H7" s="20">
        <v>0</v>
      </c>
      <c r="I7" s="20">
        <v>0</v>
      </c>
      <c r="J7" s="25">
        <f t="shared" ref="J7:J18" si="0">+E7+F7-G7+H7-I7</f>
        <v>1202221671.8899982</v>
      </c>
      <c r="K7" s="23">
        <v>111005002</v>
      </c>
    </row>
    <row r="8" spans="1:11" ht="21" customHeight="1" x14ac:dyDescent="0.3">
      <c r="A8" s="14" t="s">
        <v>27</v>
      </c>
      <c r="B8" s="18" t="s">
        <v>19</v>
      </c>
      <c r="C8" s="6" t="s">
        <v>0</v>
      </c>
      <c r="D8" s="6" t="s">
        <v>1</v>
      </c>
      <c r="E8" s="16">
        <v>1</v>
      </c>
      <c r="F8" s="20">
        <v>0</v>
      </c>
      <c r="G8" s="20">
        <v>0</v>
      </c>
      <c r="H8" s="20">
        <v>0</v>
      </c>
      <c r="I8" s="20">
        <v>0</v>
      </c>
      <c r="J8" s="16">
        <f t="shared" si="0"/>
        <v>1</v>
      </c>
      <c r="K8" s="23">
        <v>111005003</v>
      </c>
    </row>
    <row r="9" spans="1:11" x14ac:dyDescent="0.3">
      <c r="A9" s="14" t="s">
        <v>21</v>
      </c>
      <c r="B9" s="15">
        <v>176369998727</v>
      </c>
      <c r="C9" s="6" t="s">
        <v>2</v>
      </c>
      <c r="D9" s="6" t="s">
        <v>3</v>
      </c>
      <c r="E9" s="16">
        <v>278614870.82000017</v>
      </c>
      <c r="F9" s="21">
        <v>45846971</v>
      </c>
      <c r="G9" s="20">
        <v>0</v>
      </c>
      <c r="H9" s="20">
        <v>0</v>
      </c>
      <c r="I9" s="20">
        <v>0</v>
      </c>
      <c r="J9" s="25">
        <f t="shared" si="0"/>
        <v>324461841.82000017</v>
      </c>
      <c r="K9" s="23">
        <v>111005004</v>
      </c>
    </row>
    <row r="10" spans="1:11" x14ac:dyDescent="0.3">
      <c r="A10" s="14" t="s">
        <v>20</v>
      </c>
      <c r="B10" s="15">
        <v>176369997737</v>
      </c>
      <c r="C10" s="6" t="s">
        <v>2</v>
      </c>
      <c r="D10" s="6" t="s">
        <v>1</v>
      </c>
      <c r="E10" s="16">
        <v>0</v>
      </c>
      <c r="F10" s="20">
        <v>0</v>
      </c>
      <c r="G10" s="20">
        <v>0</v>
      </c>
      <c r="H10" s="20">
        <v>0</v>
      </c>
      <c r="I10" s="20">
        <v>0</v>
      </c>
      <c r="J10" s="16">
        <f t="shared" si="0"/>
        <v>0</v>
      </c>
      <c r="K10" s="23">
        <v>111005007</v>
      </c>
    </row>
    <row r="11" spans="1:11" x14ac:dyDescent="0.3">
      <c r="A11" s="14" t="s">
        <v>25</v>
      </c>
      <c r="B11" s="15" t="s">
        <v>22</v>
      </c>
      <c r="C11" s="6" t="s">
        <v>0</v>
      </c>
      <c r="D11" s="6" t="s">
        <v>1</v>
      </c>
      <c r="E11" s="16">
        <v>450359669.45000076</v>
      </c>
      <c r="F11" s="21">
        <v>325030587</v>
      </c>
      <c r="G11" s="21">
        <v>24974</v>
      </c>
      <c r="H11" s="20">
        <v>0</v>
      </c>
      <c r="I11" s="21">
        <v>350000000</v>
      </c>
      <c r="J11" s="16">
        <f t="shared" si="0"/>
        <v>425365282.45000076</v>
      </c>
      <c r="K11" s="23">
        <v>111006001</v>
      </c>
    </row>
    <row r="12" spans="1:11" x14ac:dyDescent="0.3">
      <c r="A12" s="14" t="s">
        <v>24</v>
      </c>
      <c r="B12" s="15" t="s">
        <v>23</v>
      </c>
      <c r="C12" s="6" t="s">
        <v>2</v>
      </c>
      <c r="D12" s="7" t="s">
        <v>4</v>
      </c>
      <c r="E12" s="16">
        <v>1178</v>
      </c>
      <c r="F12" s="20">
        <v>0</v>
      </c>
      <c r="G12" s="20">
        <v>0</v>
      </c>
      <c r="H12" s="20">
        <v>0</v>
      </c>
      <c r="I12" s="20">
        <v>0</v>
      </c>
      <c r="J12" s="16">
        <f t="shared" si="0"/>
        <v>1178</v>
      </c>
      <c r="K12" s="23">
        <v>111006006</v>
      </c>
    </row>
    <row r="13" spans="1:11" x14ac:dyDescent="0.3">
      <c r="A13" s="14" t="s">
        <v>28</v>
      </c>
      <c r="B13" s="15">
        <v>585148919</v>
      </c>
      <c r="C13" s="6" t="s">
        <v>0</v>
      </c>
      <c r="D13" s="6" t="s">
        <v>1</v>
      </c>
      <c r="E13" s="16">
        <v>199893</v>
      </c>
      <c r="F13" s="20">
        <v>0</v>
      </c>
      <c r="G13" s="20">
        <v>0</v>
      </c>
      <c r="H13" s="20">
        <v>0</v>
      </c>
      <c r="I13" s="20">
        <v>0</v>
      </c>
      <c r="J13" s="16">
        <f t="shared" si="0"/>
        <v>199893</v>
      </c>
      <c r="K13" s="23">
        <v>111006008</v>
      </c>
    </row>
    <row r="14" spans="1:11" x14ac:dyDescent="0.3">
      <c r="A14" s="14" t="s">
        <v>29</v>
      </c>
      <c r="B14" s="15">
        <v>176300029657</v>
      </c>
      <c r="C14" s="6" t="s">
        <v>2</v>
      </c>
      <c r="D14" s="7" t="s">
        <v>4</v>
      </c>
      <c r="E14" s="16">
        <v>85682.23</v>
      </c>
      <c r="F14" s="20">
        <v>0</v>
      </c>
      <c r="G14" s="20">
        <v>0</v>
      </c>
      <c r="H14" s="20">
        <v>0</v>
      </c>
      <c r="I14" s="20">
        <v>0</v>
      </c>
      <c r="J14" s="16">
        <f t="shared" si="0"/>
        <v>85682.23</v>
      </c>
      <c r="K14" s="23">
        <v>111006011</v>
      </c>
    </row>
    <row r="15" spans="1:11" x14ac:dyDescent="0.3">
      <c r="A15" s="14" t="s">
        <v>30</v>
      </c>
      <c r="B15" s="15">
        <v>1000719181</v>
      </c>
      <c r="C15" s="6" t="s">
        <v>0</v>
      </c>
      <c r="D15" s="7" t="s">
        <v>1</v>
      </c>
      <c r="E15" s="16">
        <v>699280972.80999994</v>
      </c>
      <c r="F15" s="21">
        <v>9883664.8599999994</v>
      </c>
      <c r="G15" s="20">
        <v>0</v>
      </c>
      <c r="H15" s="20">
        <v>0</v>
      </c>
      <c r="I15" s="20">
        <v>0</v>
      </c>
      <c r="J15" s="16">
        <f t="shared" si="0"/>
        <v>709164637.66999996</v>
      </c>
      <c r="K15" s="23">
        <v>113390001</v>
      </c>
    </row>
    <row r="16" spans="1:11" x14ac:dyDescent="0.3">
      <c r="A16" s="14" t="s">
        <v>37</v>
      </c>
      <c r="B16" s="15"/>
      <c r="C16" s="6" t="s">
        <v>0</v>
      </c>
      <c r="D16" s="7" t="s">
        <v>1</v>
      </c>
      <c r="E16" s="16">
        <v>0</v>
      </c>
      <c r="F16" s="21">
        <v>2336573.54</v>
      </c>
      <c r="G16" s="20"/>
      <c r="H16" s="21">
        <v>350000000</v>
      </c>
      <c r="I16" s="20"/>
      <c r="J16" s="16">
        <f t="shared" si="0"/>
        <v>352336573.54000002</v>
      </c>
      <c r="K16" s="23">
        <v>113390002</v>
      </c>
    </row>
    <row r="17" spans="1:11" x14ac:dyDescent="0.3">
      <c r="A17" s="14" t="s">
        <v>32</v>
      </c>
      <c r="B17" s="15">
        <v>176300029285</v>
      </c>
      <c r="C17" s="6" t="s">
        <v>0</v>
      </c>
      <c r="D17" s="7" t="s">
        <v>1</v>
      </c>
      <c r="E17" s="16">
        <v>4409698.1700000018</v>
      </c>
      <c r="F17" s="21">
        <v>374.82</v>
      </c>
      <c r="G17" s="20">
        <v>0</v>
      </c>
      <c r="H17" s="20">
        <v>0</v>
      </c>
      <c r="I17" s="20">
        <v>0</v>
      </c>
      <c r="J17" s="16">
        <f t="shared" si="0"/>
        <v>4410072.9900000021</v>
      </c>
      <c r="K17" s="23">
        <v>111006012</v>
      </c>
    </row>
    <row r="18" spans="1:11" x14ac:dyDescent="0.3">
      <c r="A18" s="14" t="s">
        <v>32</v>
      </c>
      <c r="B18" s="15">
        <v>176369997521</v>
      </c>
      <c r="C18" s="6" t="s">
        <v>0</v>
      </c>
      <c r="D18" s="7" t="s">
        <v>1</v>
      </c>
      <c r="E18" s="16">
        <v>0</v>
      </c>
      <c r="F18" s="21">
        <v>432384878</v>
      </c>
      <c r="G18" s="20"/>
      <c r="H18" s="20"/>
      <c r="I18" s="20"/>
      <c r="J18" s="16">
        <f t="shared" si="0"/>
        <v>432384878</v>
      </c>
      <c r="K18" s="23">
        <v>111005008</v>
      </c>
    </row>
    <row r="19" spans="1:11" x14ac:dyDescent="0.3">
      <c r="A19" s="14" t="s">
        <v>17</v>
      </c>
      <c r="B19" s="13" t="s">
        <v>17</v>
      </c>
      <c r="C19" s="8"/>
      <c r="D19" s="8"/>
      <c r="E19" s="16">
        <v>1094096</v>
      </c>
      <c r="F19" s="20">
        <v>0</v>
      </c>
      <c r="G19" s="20">
        <v>0</v>
      </c>
      <c r="H19" s="20">
        <v>0</v>
      </c>
      <c r="I19" s="20">
        <v>0</v>
      </c>
      <c r="J19" s="16"/>
      <c r="K19" s="23"/>
    </row>
    <row r="20" spans="1:11" s="9" customFormat="1" x14ac:dyDescent="0.3">
      <c r="A20" s="19" t="s">
        <v>16</v>
      </c>
      <c r="B20" s="12"/>
      <c r="C20" s="12"/>
      <c r="D20" s="12"/>
      <c r="E20" s="11">
        <f>SUM(E6:E19)</f>
        <v>2676332690.579999</v>
      </c>
      <c r="F20" s="11">
        <f t="shared" ref="F20:J20" si="1">SUM(F6:F19)</f>
        <v>910979864.94000006</v>
      </c>
      <c r="G20" s="11">
        <f t="shared" si="1"/>
        <v>133853944</v>
      </c>
      <c r="H20" s="11">
        <f t="shared" si="1"/>
        <v>350000000</v>
      </c>
      <c r="I20" s="11">
        <f t="shared" si="1"/>
        <v>350000000</v>
      </c>
      <c r="J20" s="11">
        <f t="shared" si="1"/>
        <v>3452364515.519999</v>
      </c>
    </row>
    <row r="21" spans="1:11" x14ac:dyDescent="0.3">
      <c r="A21" s="4"/>
      <c r="B21" s="8"/>
      <c r="C21" s="8"/>
      <c r="D21" s="8"/>
      <c r="E21" s="5"/>
      <c r="F21" s="8"/>
      <c r="G21" s="8"/>
      <c r="H21" s="8"/>
      <c r="I21" s="8"/>
      <c r="J21" s="5"/>
    </row>
    <row r="23" spans="1:11" x14ac:dyDescent="0.3">
      <c r="I23" s="10"/>
      <c r="J23" s="24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80" zoomScaleNormal="80" workbookViewId="0">
      <selection activeCell="H26" sqref="H26"/>
    </sheetView>
  </sheetViews>
  <sheetFormatPr baseColWidth="10" defaultColWidth="26.5546875" defaultRowHeight="14.4" x14ac:dyDescent="0.3"/>
  <cols>
    <col min="2" max="2" width="18.33203125" customWidth="1"/>
    <col min="3" max="3" width="21.109375" customWidth="1"/>
    <col min="4" max="4" width="18.6640625" customWidth="1"/>
    <col min="5" max="5" width="21.6640625" customWidth="1"/>
    <col min="6" max="9" width="19.109375" customWidth="1"/>
    <col min="10" max="10" width="19.5546875" customWidth="1"/>
    <col min="11" max="11" width="12.77734375" customWidth="1"/>
  </cols>
  <sheetData>
    <row r="1" spans="1:11" ht="15.6" x14ac:dyDescent="0.3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6" x14ac:dyDescent="0.3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6" x14ac:dyDescent="0.3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.6" x14ac:dyDescent="0.3">
      <c r="A4" s="31" t="s">
        <v>56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s="1" customFormat="1" ht="43.2" x14ac:dyDescent="0.3">
      <c r="A5" s="2" t="s">
        <v>8</v>
      </c>
      <c r="B5" s="2" t="s">
        <v>9</v>
      </c>
      <c r="C5" s="2" t="s">
        <v>10</v>
      </c>
      <c r="D5" s="2" t="s">
        <v>11</v>
      </c>
      <c r="E5" s="3" t="s">
        <v>57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58</v>
      </c>
      <c r="K5" s="1" t="s">
        <v>33</v>
      </c>
    </row>
    <row r="6" spans="1:11" x14ac:dyDescent="0.3">
      <c r="A6" s="14" t="s">
        <v>31</v>
      </c>
      <c r="B6" s="18" t="s">
        <v>18</v>
      </c>
      <c r="C6" s="4" t="s">
        <v>0</v>
      </c>
      <c r="D6" s="4" t="s">
        <v>1</v>
      </c>
      <c r="E6" s="16">
        <v>1732802.9300000072</v>
      </c>
      <c r="F6" s="22">
        <v>0</v>
      </c>
      <c r="G6" s="20">
        <v>0</v>
      </c>
      <c r="H6" s="20">
        <v>0</v>
      </c>
      <c r="I6" s="20">
        <v>0</v>
      </c>
      <c r="J6" s="16">
        <f>+E6+F6-G6+H6-I6</f>
        <v>1732802.9300000072</v>
      </c>
      <c r="K6" s="23">
        <v>111005001</v>
      </c>
    </row>
    <row r="7" spans="1:11" x14ac:dyDescent="0.3">
      <c r="A7" s="14" t="s">
        <v>26</v>
      </c>
      <c r="B7" s="17">
        <v>176369999394</v>
      </c>
      <c r="C7" s="6" t="s">
        <v>0</v>
      </c>
      <c r="D7" s="6" t="s">
        <v>1</v>
      </c>
      <c r="E7" s="16">
        <v>290978226.18000001</v>
      </c>
      <c r="F7" s="26">
        <f>1371211497-H7</f>
        <v>166136198</v>
      </c>
      <c r="G7" s="21">
        <f>1484200452.98-I7</f>
        <v>1477650852.98</v>
      </c>
      <c r="H7" s="26">
        <f>500000000+5075299+500000000+200000000</f>
        <v>1205075299</v>
      </c>
      <c r="I7" s="26">
        <v>6549600</v>
      </c>
      <c r="J7" s="16">
        <f t="shared" ref="J7:J18" si="0">+E7+F7-G7+H7-I7</f>
        <v>177989270.20000005</v>
      </c>
      <c r="K7" s="23">
        <v>111005002</v>
      </c>
    </row>
    <row r="8" spans="1:11" ht="21" customHeight="1" x14ac:dyDescent="0.3">
      <c r="A8" s="14" t="s">
        <v>27</v>
      </c>
      <c r="B8" s="18" t="s">
        <v>19</v>
      </c>
      <c r="C8" s="6" t="s">
        <v>0</v>
      </c>
      <c r="D8" s="6" t="s">
        <v>1</v>
      </c>
      <c r="E8" s="16">
        <v>1</v>
      </c>
      <c r="F8" s="20">
        <v>0</v>
      </c>
      <c r="G8" s="20">
        <v>0</v>
      </c>
      <c r="H8" s="20">
        <v>0</v>
      </c>
      <c r="I8" s="20">
        <v>0</v>
      </c>
      <c r="J8" s="16">
        <f t="shared" si="0"/>
        <v>1</v>
      </c>
      <c r="K8" s="23">
        <v>111005003</v>
      </c>
    </row>
    <row r="9" spans="1:11" x14ac:dyDescent="0.3">
      <c r="A9" s="14" t="s">
        <v>21</v>
      </c>
      <c r="B9" s="15">
        <v>176369998727</v>
      </c>
      <c r="C9" s="6" t="s">
        <v>2</v>
      </c>
      <c r="D9" s="6" t="s">
        <v>3</v>
      </c>
      <c r="E9" s="16">
        <v>373595109.99000013</v>
      </c>
      <c r="F9" s="20">
        <v>0</v>
      </c>
      <c r="G9" s="20">
        <v>0</v>
      </c>
      <c r="H9" s="20">
        <v>0</v>
      </c>
      <c r="I9" s="20">
        <v>0</v>
      </c>
      <c r="J9" s="16">
        <f t="shared" si="0"/>
        <v>373595109.99000013</v>
      </c>
      <c r="K9" s="23">
        <v>111005004</v>
      </c>
    </row>
    <row r="10" spans="1:11" x14ac:dyDescent="0.3">
      <c r="A10" s="14" t="s">
        <v>20</v>
      </c>
      <c r="B10" s="15">
        <v>176369997737</v>
      </c>
      <c r="C10" s="6" t="s">
        <v>2</v>
      </c>
      <c r="D10" s="6" t="s">
        <v>1</v>
      </c>
      <c r="E10" s="16">
        <v>5075299</v>
      </c>
      <c r="F10" s="26">
        <f>8149800-H10</f>
        <v>1600200</v>
      </c>
      <c r="G10" s="26">
        <f>6125299-I10</f>
        <v>1050000</v>
      </c>
      <c r="H10" s="26">
        <v>6549600</v>
      </c>
      <c r="I10" s="26">
        <v>5075299</v>
      </c>
      <c r="J10" s="16">
        <f t="shared" si="0"/>
        <v>7099800</v>
      </c>
      <c r="K10" s="23">
        <v>111005007</v>
      </c>
    </row>
    <row r="11" spans="1:11" x14ac:dyDescent="0.3">
      <c r="A11" s="14" t="s">
        <v>25</v>
      </c>
      <c r="B11" s="15" t="s">
        <v>22</v>
      </c>
      <c r="C11" s="6" t="s">
        <v>0</v>
      </c>
      <c r="D11" s="6" t="s">
        <v>1</v>
      </c>
      <c r="E11" s="16">
        <v>2007180390.4500008</v>
      </c>
      <c r="F11" s="26">
        <v>730997159</v>
      </c>
      <c r="G11" s="26">
        <v>6754300</v>
      </c>
      <c r="H11" s="20">
        <v>0</v>
      </c>
      <c r="I11" s="26">
        <v>2500000000</v>
      </c>
      <c r="J11" s="16">
        <f t="shared" si="0"/>
        <v>231423249.45000076</v>
      </c>
      <c r="K11" s="23">
        <v>111006001</v>
      </c>
    </row>
    <row r="12" spans="1:11" x14ac:dyDescent="0.3">
      <c r="A12" s="14" t="s">
        <v>24</v>
      </c>
      <c r="B12" s="15" t="s">
        <v>23</v>
      </c>
      <c r="C12" s="6" t="s">
        <v>2</v>
      </c>
      <c r="D12" s="7" t="s">
        <v>4</v>
      </c>
      <c r="E12" s="16">
        <v>0</v>
      </c>
      <c r="F12" s="20">
        <v>0</v>
      </c>
      <c r="G12" s="20">
        <v>0</v>
      </c>
      <c r="H12" s="20">
        <v>0</v>
      </c>
      <c r="I12" s="20">
        <v>0</v>
      </c>
      <c r="J12" s="16">
        <f t="shared" si="0"/>
        <v>0</v>
      </c>
      <c r="K12" s="23">
        <v>111006006</v>
      </c>
    </row>
    <row r="13" spans="1:11" x14ac:dyDescent="0.3">
      <c r="A13" s="14" t="s">
        <v>28</v>
      </c>
      <c r="B13" s="15">
        <v>585148919</v>
      </c>
      <c r="C13" s="6" t="s">
        <v>0</v>
      </c>
      <c r="D13" s="6" t="s">
        <v>1</v>
      </c>
      <c r="E13" s="16">
        <v>1041239487</v>
      </c>
      <c r="F13" s="26">
        <v>3494439</v>
      </c>
      <c r="G13" s="26">
        <v>244727</v>
      </c>
      <c r="H13" s="20">
        <v>0</v>
      </c>
      <c r="I13" s="26">
        <v>1000000000</v>
      </c>
      <c r="J13" s="16">
        <f t="shared" si="0"/>
        <v>44489199</v>
      </c>
      <c r="K13" s="23">
        <v>111006008</v>
      </c>
    </row>
    <row r="14" spans="1:11" x14ac:dyDescent="0.3">
      <c r="A14" s="14" t="s">
        <v>29</v>
      </c>
      <c r="B14" s="15">
        <v>176300029657</v>
      </c>
      <c r="C14" s="6" t="s">
        <v>2</v>
      </c>
      <c r="D14" s="7" t="s">
        <v>4</v>
      </c>
      <c r="E14" s="16">
        <v>85746.29</v>
      </c>
      <c r="F14" s="21">
        <v>7.28</v>
      </c>
      <c r="G14" s="20">
        <v>0</v>
      </c>
      <c r="H14" s="20">
        <v>0</v>
      </c>
      <c r="I14" s="20">
        <v>0</v>
      </c>
      <c r="J14" s="16">
        <f t="shared" si="0"/>
        <v>85753.569999999992</v>
      </c>
      <c r="K14" s="23">
        <v>111006011</v>
      </c>
    </row>
    <row r="15" spans="1:11" x14ac:dyDescent="0.3">
      <c r="A15" s="14" t="s">
        <v>30</v>
      </c>
      <c r="B15" s="15">
        <v>1000719181</v>
      </c>
      <c r="C15" s="6" t="s">
        <v>0</v>
      </c>
      <c r="D15" s="7" t="s">
        <v>1</v>
      </c>
      <c r="E15" s="16">
        <v>9949473.629999876</v>
      </c>
      <c r="F15" s="26">
        <v>6852127.2599999998</v>
      </c>
      <c r="G15" s="20">
        <v>0</v>
      </c>
      <c r="H15" s="26">
        <v>1000000000</v>
      </c>
      <c r="I15" s="20">
        <v>0</v>
      </c>
      <c r="J15" s="16">
        <f t="shared" si="0"/>
        <v>1016801600.8899999</v>
      </c>
      <c r="K15" s="23">
        <v>113390001</v>
      </c>
    </row>
    <row r="16" spans="1:11" x14ac:dyDescent="0.3">
      <c r="A16" s="14" t="s">
        <v>37</v>
      </c>
      <c r="B16" s="15"/>
      <c r="C16" s="6" t="s">
        <v>0</v>
      </c>
      <c r="D16" s="7" t="s">
        <v>1</v>
      </c>
      <c r="E16" s="16">
        <v>23187919.420000076</v>
      </c>
      <c r="F16" s="26">
        <v>7687909.3300000001</v>
      </c>
      <c r="G16" s="20">
        <v>0</v>
      </c>
      <c r="H16" s="26">
        <v>1300000000</v>
      </c>
      <c r="I16" s="20">
        <v>0</v>
      </c>
      <c r="J16" s="16">
        <f t="shared" si="0"/>
        <v>1330875828.75</v>
      </c>
      <c r="K16" s="23">
        <v>113390002</v>
      </c>
    </row>
    <row r="17" spans="1:11" x14ac:dyDescent="0.3">
      <c r="A17" s="14" t="s">
        <v>32</v>
      </c>
      <c r="B17" s="15">
        <v>176300029285</v>
      </c>
      <c r="C17" s="6" t="s">
        <v>0</v>
      </c>
      <c r="D17" s="7" t="s">
        <v>1</v>
      </c>
      <c r="E17" s="16">
        <v>77280816.560000002</v>
      </c>
      <c r="F17" s="21">
        <v>6568.86</v>
      </c>
      <c r="G17" s="20">
        <v>0</v>
      </c>
      <c r="H17" s="20">
        <v>0</v>
      </c>
      <c r="I17" s="20">
        <v>0</v>
      </c>
      <c r="J17" s="16">
        <f t="shared" si="0"/>
        <v>77287385.420000002</v>
      </c>
      <c r="K17" s="23">
        <v>111006012</v>
      </c>
    </row>
    <row r="18" spans="1:11" x14ac:dyDescent="0.3">
      <c r="A18" s="14" t="s">
        <v>32</v>
      </c>
      <c r="B18" s="15">
        <v>176369997521</v>
      </c>
      <c r="C18" s="6" t="s">
        <v>0</v>
      </c>
      <c r="D18" s="7" t="s">
        <v>1</v>
      </c>
      <c r="E18" s="16">
        <v>432384878</v>
      </c>
      <c r="F18" s="26">
        <v>43000</v>
      </c>
      <c r="G18" s="20">
        <v>0</v>
      </c>
      <c r="H18" s="20">
        <v>0</v>
      </c>
      <c r="I18" s="20">
        <v>0</v>
      </c>
      <c r="J18" s="16">
        <f t="shared" si="0"/>
        <v>432427878</v>
      </c>
      <c r="K18" s="23">
        <v>111005008</v>
      </c>
    </row>
    <row r="19" spans="1:11" x14ac:dyDescent="0.3">
      <c r="A19" s="14" t="s">
        <v>17</v>
      </c>
      <c r="B19" s="13" t="s">
        <v>17</v>
      </c>
      <c r="C19" s="8"/>
      <c r="D19" s="8"/>
      <c r="E19" s="16"/>
      <c r="F19" s="20">
        <v>0</v>
      </c>
      <c r="G19" s="20">
        <v>0</v>
      </c>
      <c r="H19" s="20">
        <v>0</v>
      </c>
      <c r="I19" s="20">
        <v>0</v>
      </c>
      <c r="J19" s="16"/>
      <c r="K19" s="23"/>
    </row>
    <row r="20" spans="1:11" s="9" customFormat="1" x14ac:dyDescent="0.3">
      <c r="A20" s="19" t="s">
        <v>16</v>
      </c>
      <c r="B20" s="12"/>
      <c r="C20" s="12"/>
      <c r="D20" s="12"/>
      <c r="E20" s="11">
        <f>SUM(E6:E19)</f>
        <v>4262690150.4500012</v>
      </c>
      <c r="F20" s="11">
        <f>SUM(F6:F19)</f>
        <v>916817608.73000002</v>
      </c>
      <c r="G20" s="11">
        <f t="shared" ref="G20:J20" si="1">SUM(G6:G19)</f>
        <v>1485699879.98</v>
      </c>
      <c r="H20" s="11">
        <f t="shared" si="1"/>
        <v>3511624899</v>
      </c>
      <c r="I20" s="11">
        <f t="shared" si="1"/>
        <v>3511624899</v>
      </c>
      <c r="J20" s="11">
        <f t="shared" si="1"/>
        <v>3693807879.2000008</v>
      </c>
    </row>
    <row r="21" spans="1:11" x14ac:dyDescent="0.3">
      <c r="A21" s="4"/>
      <c r="B21" s="8"/>
      <c r="C21" s="8"/>
      <c r="D21" s="8"/>
      <c r="E21" s="5"/>
      <c r="F21" s="8"/>
      <c r="G21" s="8"/>
      <c r="H21" s="8"/>
      <c r="I21" s="8"/>
      <c r="J21" s="5"/>
    </row>
    <row r="23" spans="1:11" x14ac:dyDescent="0.3">
      <c r="I23" s="10"/>
      <c r="J23" s="24"/>
    </row>
    <row r="24" spans="1:11" x14ac:dyDescent="0.3">
      <c r="H24" s="27"/>
      <c r="I24" s="29"/>
    </row>
    <row r="25" spans="1:11" x14ac:dyDescent="0.3">
      <c r="F25" s="10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workbookViewId="0">
      <selection activeCell="J11" sqref="J11"/>
    </sheetView>
  </sheetViews>
  <sheetFormatPr baseColWidth="10" defaultColWidth="26.5546875" defaultRowHeight="14.4" x14ac:dyDescent="0.3"/>
  <cols>
    <col min="2" max="2" width="18.33203125" customWidth="1"/>
    <col min="3" max="3" width="21.109375" customWidth="1"/>
    <col min="4" max="4" width="18.6640625" customWidth="1"/>
    <col min="5" max="5" width="21.6640625" customWidth="1"/>
    <col min="6" max="9" width="19.109375" customWidth="1"/>
    <col min="10" max="10" width="19.5546875" customWidth="1"/>
    <col min="11" max="11" width="12.77734375" customWidth="1"/>
  </cols>
  <sheetData>
    <row r="1" spans="1:11" ht="15.6" x14ac:dyDescent="0.3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6" x14ac:dyDescent="0.3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6" x14ac:dyDescent="0.3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.6" x14ac:dyDescent="0.3">
      <c r="A4" s="31" t="s">
        <v>38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s="1" customFormat="1" ht="28.8" x14ac:dyDescent="0.3">
      <c r="A5" s="2" t="s">
        <v>8</v>
      </c>
      <c r="B5" s="2" t="s">
        <v>9</v>
      </c>
      <c r="C5" s="2" t="s">
        <v>10</v>
      </c>
      <c r="D5" s="2" t="s">
        <v>11</v>
      </c>
      <c r="E5" s="3" t="s">
        <v>39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40</v>
      </c>
      <c r="K5" s="1" t="s">
        <v>33</v>
      </c>
    </row>
    <row r="6" spans="1:11" x14ac:dyDescent="0.3">
      <c r="A6" s="14" t="s">
        <v>31</v>
      </c>
      <c r="B6" s="18" t="s">
        <v>18</v>
      </c>
      <c r="C6" s="4" t="s">
        <v>0</v>
      </c>
      <c r="D6" s="4" t="s">
        <v>1</v>
      </c>
      <c r="E6" s="16">
        <f>+'ENERO 2023'!J6</f>
        <v>1732802.9300000072</v>
      </c>
      <c r="F6" s="22">
        <v>0</v>
      </c>
      <c r="G6" s="20">
        <v>0</v>
      </c>
      <c r="H6" s="20">
        <v>0</v>
      </c>
      <c r="I6" s="20">
        <v>0</v>
      </c>
      <c r="J6" s="16">
        <f>+E6+F6-G6+H6-I6</f>
        <v>1732802.9300000072</v>
      </c>
      <c r="K6" s="23">
        <v>111005001</v>
      </c>
    </row>
    <row r="7" spans="1:11" x14ac:dyDescent="0.3">
      <c r="A7" s="14" t="s">
        <v>26</v>
      </c>
      <c r="B7" s="17">
        <v>176369999394</v>
      </c>
      <c r="C7" s="6" t="s">
        <v>0</v>
      </c>
      <c r="D7" s="6" t="s">
        <v>1</v>
      </c>
      <c r="E7" s="16">
        <f>+'ENERO 2023'!J7</f>
        <v>1202221671.8899982</v>
      </c>
      <c r="F7" s="21">
        <v>198050467</v>
      </c>
      <c r="G7" s="21">
        <f>783484400.16-7000000</f>
        <v>776484400.15999997</v>
      </c>
      <c r="H7" s="20">
        <v>0</v>
      </c>
      <c r="I7" s="21">
        <v>7000000</v>
      </c>
      <c r="J7" s="16">
        <f t="shared" ref="J7:J18" si="0">+E7+F7-G7+H7-I7</f>
        <v>616787738.72999823</v>
      </c>
      <c r="K7" s="23">
        <v>111005002</v>
      </c>
    </row>
    <row r="8" spans="1:11" ht="21" customHeight="1" x14ac:dyDescent="0.3">
      <c r="A8" s="14" t="s">
        <v>27</v>
      </c>
      <c r="B8" s="18" t="s">
        <v>19</v>
      </c>
      <c r="C8" s="6" t="s">
        <v>0</v>
      </c>
      <c r="D8" s="6" t="s">
        <v>1</v>
      </c>
      <c r="E8" s="16">
        <f>+'ENERO 2023'!J8</f>
        <v>1</v>
      </c>
      <c r="F8" s="20">
        <v>0</v>
      </c>
      <c r="G8" s="20">
        <v>0</v>
      </c>
      <c r="H8" s="20">
        <v>0</v>
      </c>
      <c r="I8" s="20">
        <v>0</v>
      </c>
      <c r="J8" s="16">
        <f t="shared" si="0"/>
        <v>1</v>
      </c>
      <c r="K8" s="23">
        <v>111005003</v>
      </c>
    </row>
    <row r="9" spans="1:11" x14ac:dyDescent="0.3">
      <c r="A9" s="14" t="s">
        <v>21</v>
      </c>
      <c r="B9" s="15">
        <v>176369998727</v>
      </c>
      <c r="C9" s="6" t="s">
        <v>2</v>
      </c>
      <c r="D9" s="6" t="s">
        <v>3</v>
      </c>
      <c r="E9" s="16">
        <f>+'ENERO 2023'!J9</f>
        <v>324461841.82000017</v>
      </c>
      <c r="F9" s="21">
        <v>16121220</v>
      </c>
      <c r="G9" s="20">
        <v>0</v>
      </c>
      <c r="H9" s="20">
        <v>0</v>
      </c>
      <c r="I9" s="20">
        <v>0</v>
      </c>
      <c r="J9" s="16">
        <f t="shared" si="0"/>
        <v>340583061.82000017</v>
      </c>
      <c r="K9" s="23">
        <v>111005004</v>
      </c>
    </row>
    <row r="10" spans="1:11" x14ac:dyDescent="0.3">
      <c r="A10" s="14" t="s">
        <v>20</v>
      </c>
      <c r="B10" s="15">
        <v>176369997737</v>
      </c>
      <c r="C10" s="6" t="s">
        <v>2</v>
      </c>
      <c r="D10" s="6" t="s">
        <v>1</v>
      </c>
      <c r="E10" s="16">
        <f>+'ENERO 2023'!J10</f>
        <v>0</v>
      </c>
      <c r="F10" s="21">
        <v>343700</v>
      </c>
      <c r="G10" s="21">
        <v>2056560</v>
      </c>
      <c r="H10" s="21">
        <v>7000000</v>
      </c>
      <c r="I10" s="20">
        <v>0</v>
      </c>
      <c r="J10" s="16">
        <f t="shared" si="0"/>
        <v>5287140</v>
      </c>
      <c r="K10" s="23">
        <v>111005007</v>
      </c>
    </row>
    <row r="11" spans="1:11" x14ac:dyDescent="0.3">
      <c r="A11" s="14" t="s">
        <v>25</v>
      </c>
      <c r="B11" s="15" t="s">
        <v>22</v>
      </c>
      <c r="C11" s="6" t="s">
        <v>0</v>
      </c>
      <c r="D11" s="6" t="s">
        <v>1</v>
      </c>
      <c r="E11" s="16">
        <f>+'ENERO 2023'!J11</f>
        <v>425365282.45000076</v>
      </c>
      <c r="F11" s="21">
        <v>533682495</v>
      </c>
      <c r="G11" s="21">
        <v>26175844</v>
      </c>
      <c r="H11" s="20">
        <v>0</v>
      </c>
      <c r="I11" s="21"/>
      <c r="J11" s="16">
        <f t="shared" si="0"/>
        <v>932871933.45000076</v>
      </c>
      <c r="K11" s="23">
        <v>111006001</v>
      </c>
    </row>
    <row r="12" spans="1:11" x14ac:dyDescent="0.3">
      <c r="A12" s="14" t="s">
        <v>24</v>
      </c>
      <c r="B12" s="15" t="s">
        <v>23</v>
      </c>
      <c r="C12" s="6" t="s">
        <v>2</v>
      </c>
      <c r="D12" s="7" t="s">
        <v>4</v>
      </c>
      <c r="E12" s="16">
        <f>+'ENERO 2023'!J12</f>
        <v>1178</v>
      </c>
      <c r="F12" s="20">
        <v>0</v>
      </c>
      <c r="G12" s="20">
        <v>0</v>
      </c>
      <c r="H12" s="20">
        <v>0</v>
      </c>
      <c r="I12" s="20">
        <v>0</v>
      </c>
      <c r="J12" s="16">
        <f t="shared" si="0"/>
        <v>1178</v>
      </c>
      <c r="K12" s="23">
        <v>111006006</v>
      </c>
    </row>
    <row r="13" spans="1:11" x14ac:dyDescent="0.3">
      <c r="A13" s="14" t="s">
        <v>28</v>
      </c>
      <c r="B13" s="15">
        <v>585148919</v>
      </c>
      <c r="C13" s="6" t="s">
        <v>0</v>
      </c>
      <c r="D13" s="6" t="s">
        <v>1</v>
      </c>
      <c r="E13" s="16">
        <f>+'ENERO 2023'!J13</f>
        <v>199893</v>
      </c>
      <c r="F13" s="20">
        <v>0</v>
      </c>
      <c r="G13" s="20">
        <v>0</v>
      </c>
      <c r="H13" s="20">
        <v>0</v>
      </c>
      <c r="I13" s="20">
        <v>0</v>
      </c>
      <c r="J13" s="16">
        <f t="shared" si="0"/>
        <v>199893</v>
      </c>
      <c r="K13" s="23">
        <v>111006008</v>
      </c>
    </row>
    <row r="14" spans="1:11" x14ac:dyDescent="0.3">
      <c r="A14" s="14" t="s">
        <v>29</v>
      </c>
      <c r="B14" s="15">
        <v>176300029657</v>
      </c>
      <c r="C14" s="6" t="s">
        <v>2</v>
      </c>
      <c r="D14" s="7" t="s">
        <v>4</v>
      </c>
      <c r="E14" s="16">
        <f>+'ENERO 2023'!J14</f>
        <v>85682.23</v>
      </c>
      <c r="F14" s="21">
        <v>13.87</v>
      </c>
      <c r="G14" s="20">
        <v>0</v>
      </c>
      <c r="H14" s="20">
        <v>0</v>
      </c>
      <c r="I14" s="20">
        <v>0</v>
      </c>
      <c r="J14" s="16">
        <f t="shared" si="0"/>
        <v>85696.099999999991</v>
      </c>
      <c r="K14" s="23">
        <v>111006011</v>
      </c>
    </row>
    <row r="15" spans="1:11" x14ac:dyDescent="0.3">
      <c r="A15" s="14" t="s">
        <v>30</v>
      </c>
      <c r="B15" s="15">
        <v>1000719181</v>
      </c>
      <c r="C15" s="6" t="s">
        <v>0</v>
      </c>
      <c r="D15" s="7" t="s">
        <v>1</v>
      </c>
      <c r="E15" s="16">
        <f>+'ENERO 2023'!J15</f>
        <v>709164637.66999996</v>
      </c>
      <c r="F15" s="21">
        <v>13747358.93</v>
      </c>
      <c r="G15" s="20">
        <v>0</v>
      </c>
      <c r="H15" s="20">
        <v>0</v>
      </c>
      <c r="I15" s="20">
        <v>0</v>
      </c>
      <c r="J15" s="16">
        <f t="shared" si="0"/>
        <v>722911996.5999999</v>
      </c>
      <c r="K15" s="23">
        <v>113390001</v>
      </c>
    </row>
    <row r="16" spans="1:11" x14ac:dyDescent="0.3">
      <c r="A16" s="14" t="s">
        <v>37</v>
      </c>
      <c r="B16" s="15"/>
      <c r="C16" s="6" t="s">
        <v>0</v>
      </c>
      <c r="D16" s="7" t="s">
        <v>1</v>
      </c>
      <c r="E16" s="16">
        <f>+'ENERO 2023'!J16</f>
        <v>352336573.54000002</v>
      </c>
      <c r="F16" s="21">
        <v>5534840.3200000003</v>
      </c>
      <c r="G16" s="20"/>
      <c r="H16" s="21"/>
      <c r="I16" s="20"/>
      <c r="J16" s="16">
        <f t="shared" si="0"/>
        <v>357871413.86000001</v>
      </c>
      <c r="K16" s="23">
        <v>113390002</v>
      </c>
    </row>
    <row r="17" spans="1:11" x14ac:dyDescent="0.3">
      <c r="A17" s="14" t="s">
        <v>32</v>
      </c>
      <c r="B17" s="15">
        <v>176300029285</v>
      </c>
      <c r="C17" s="6" t="s">
        <v>0</v>
      </c>
      <c r="D17" s="7" t="s">
        <v>1</v>
      </c>
      <c r="E17" s="16">
        <f>+'ENERO 2023'!J17</f>
        <v>4410072.9900000021</v>
      </c>
      <c r="F17" s="21">
        <v>339.57</v>
      </c>
      <c r="G17" s="20">
        <v>0</v>
      </c>
      <c r="H17" s="20">
        <v>0</v>
      </c>
      <c r="I17" s="20">
        <v>0</v>
      </c>
      <c r="J17" s="16">
        <f t="shared" si="0"/>
        <v>4410412.5600000024</v>
      </c>
      <c r="K17" s="23">
        <v>111006012</v>
      </c>
    </row>
    <row r="18" spans="1:11" x14ac:dyDescent="0.3">
      <c r="A18" s="14" t="s">
        <v>32</v>
      </c>
      <c r="B18" s="15">
        <v>176369997521</v>
      </c>
      <c r="C18" s="6" t="s">
        <v>0</v>
      </c>
      <c r="D18" s="7" t="s">
        <v>1</v>
      </c>
      <c r="E18" s="16">
        <f>+'ENERO 2023'!J18</f>
        <v>432384878</v>
      </c>
      <c r="F18" s="21"/>
      <c r="G18" s="20"/>
      <c r="H18" s="20"/>
      <c r="I18" s="20"/>
      <c r="J18" s="16">
        <f t="shared" si="0"/>
        <v>432384878</v>
      </c>
      <c r="K18" s="23">
        <v>111005008</v>
      </c>
    </row>
    <row r="19" spans="1:11" x14ac:dyDescent="0.3">
      <c r="A19" s="14" t="s">
        <v>17</v>
      </c>
      <c r="B19" s="13" t="s">
        <v>17</v>
      </c>
      <c r="C19" s="8"/>
      <c r="D19" s="8"/>
      <c r="E19" s="16">
        <f>+'ENERO 2023'!J19</f>
        <v>0</v>
      </c>
      <c r="F19" s="20">
        <v>0</v>
      </c>
      <c r="G19" s="20">
        <v>0</v>
      </c>
      <c r="H19" s="20">
        <v>0</v>
      </c>
      <c r="I19" s="20">
        <v>0</v>
      </c>
      <c r="J19" s="16"/>
      <c r="K19" s="23"/>
    </row>
    <row r="20" spans="1:11" s="9" customFormat="1" x14ac:dyDescent="0.3">
      <c r="A20" s="19" t="s">
        <v>16</v>
      </c>
      <c r="B20" s="12"/>
      <c r="C20" s="12"/>
      <c r="D20" s="12"/>
      <c r="E20" s="11">
        <f>SUM(E6:E19)</f>
        <v>3452364515.519999</v>
      </c>
      <c r="F20" s="11">
        <f t="shared" ref="F20:J20" si="1">SUM(F6:F19)</f>
        <v>767480434.69000006</v>
      </c>
      <c r="G20" s="11">
        <f t="shared" si="1"/>
        <v>804716804.15999997</v>
      </c>
      <c r="H20" s="11">
        <f t="shared" si="1"/>
        <v>7000000</v>
      </c>
      <c r="I20" s="11">
        <f t="shared" si="1"/>
        <v>7000000</v>
      </c>
      <c r="J20" s="11">
        <f t="shared" si="1"/>
        <v>3415128146.0499992</v>
      </c>
    </row>
    <row r="21" spans="1:11" x14ac:dyDescent="0.3">
      <c r="A21" s="4"/>
      <c r="B21" s="8"/>
      <c r="C21" s="8"/>
      <c r="D21" s="8"/>
      <c r="E21" s="5"/>
      <c r="F21" s="8"/>
      <c r="G21" s="8"/>
      <c r="H21" s="8"/>
      <c r="I21" s="8"/>
      <c r="J21" s="5"/>
    </row>
    <row r="23" spans="1:11" x14ac:dyDescent="0.3">
      <c r="I23" s="10"/>
      <c r="J23" s="24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80" zoomScaleNormal="80" workbookViewId="0">
      <selection activeCell="J6" sqref="J6:J18"/>
    </sheetView>
  </sheetViews>
  <sheetFormatPr baseColWidth="10" defaultColWidth="26.5546875" defaultRowHeight="14.4" x14ac:dyDescent="0.3"/>
  <cols>
    <col min="2" max="2" width="18.33203125" customWidth="1"/>
    <col min="3" max="3" width="21.109375" customWidth="1"/>
    <col min="4" max="4" width="18.6640625" customWidth="1"/>
    <col min="5" max="5" width="21.6640625" customWidth="1"/>
    <col min="6" max="9" width="19.109375" customWidth="1"/>
    <col min="10" max="10" width="19.5546875" customWidth="1"/>
    <col min="11" max="11" width="12.77734375" customWidth="1"/>
  </cols>
  <sheetData>
    <row r="1" spans="1:11" ht="15.6" x14ac:dyDescent="0.3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6" x14ac:dyDescent="0.3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6" x14ac:dyDescent="0.3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.6" x14ac:dyDescent="0.3">
      <c r="A4" s="31" t="s">
        <v>41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s="1" customFormat="1" ht="28.8" x14ac:dyDescent="0.3">
      <c r="A5" s="2" t="s">
        <v>8</v>
      </c>
      <c r="B5" s="2" t="s">
        <v>9</v>
      </c>
      <c r="C5" s="2" t="s">
        <v>10</v>
      </c>
      <c r="D5" s="2" t="s">
        <v>11</v>
      </c>
      <c r="E5" s="3" t="s">
        <v>40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42</v>
      </c>
      <c r="K5" s="1" t="s">
        <v>33</v>
      </c>
    </row>
    <row r="6" spans="1:11" x14ac:dyDescent="0.3">
      <c r="A6" s="14" t="s">
        <v>31</v>
      </c>
      <c r="B6" s="18" t="s">
        <v>18</v>
      </c>
      <c r="C6" s="4" t="s">
        <v>0</v>
      </c>
      <c r="D6" s="4" t="s">
        <v>1</v>
      </c>
      <c r="E6" s="16">
        <v>1732802.9300000072</v>
      </c>
      <c r="F6" s="22">
        <v>0</v>
      </c>
      <c r="G6" s="20">
        <v>0</v>
      </c>
      <c r="H6" s="20">
        <v>0</v>
      </c>
      <c r="I6" s="20">
        <v>0</v>
      </c>
      <c r="J6" s="16">
        <f>+E6+F6-G6+H6-I6</f>
        <v>1732802.9300000072</v>
      </c>
      <c r="K6" s="23">
        <v>111005001</v>
      </c>
    </row>
    <row r="7" spans="1:11" x14ac:dyDescent="0.3">
      <c r="A7" s="14" t="s">
        <v>26</v>
      </c>
      <c r="B7" s="17">
        <v>176369999394</v>
      </c>
      <c r="C7" s="6" t="s">
        <v>0</v>
      </c>
      <c r="D7" s="6" t="s">
        <v>1</v>
      </c>
      <c r="E7" s="16">
        <v>616787738.72999823</v>
      </c>
      <c r="F7" s="21">
        <v>192633102</v>
      </c>
      <c r="G7" s="21">
        <v>769688004.27999997</v>
      </c>
      <c r="H7" s="26">
        <v>500000000</v>
      </c>
      <c r="I7" s="20">
        <v>0</v>
      </c>
      <c r="J7" s="16">
        <f t="shared" ref="J7:J18" si="0">+E7+F7-G7+H7-I7</f>
        <v>539732836.44999826</v>
      </c>
      <c r="K7" s="23">
        <v>111005002</v>
      </c>
    </row>
    <row r="8" spans="1:11" ht="21" customHeight="1" x14ac:dyDescent="0.3">
      <c r="A8" s="14" t="s">
        <v>27</v>
      </c>
      <c r="B8" s="18" t="s">
        <v>19</v>
      </c>
      <c r="C8" s="6" t="s">
        <v>0</v>
      </c>
      <c r="D8" s="6" t="s">
        <v>1</v>
      </c>
      <c r="E8" s="16">
        <v>1</v>
      </c>
      <c r="F8" s="20">
        <v>0</v>
      </c>
      <c r="G8" s="20">
        <v>0</v>
      </c>
      <c r="H8" s="20">
        <v>0</v>
      </c>
      <c r="I8" s="20">
        <v>0</v>
      </c>
      <c r="J8" s="16">
        <f t="shared" si="0"/>
        <v>1</v>
      </c>
      <c r="K8" s="23">
        <v>111005003</v>
      </c>
    </row>
    <row r="9" spans="1:11" x14ac:dyDescent="0.3">
      <c r="A9" s="14" t="s">
        <v>21</v>
      </c>
      <c r="B9" s="15">
        <v>176369998727</v>
      </c>
      <c r="C9" s="6" t="s">
        <v>2</v>
      </c>
      <c r="D9" s="6" t="s">
        <v>3</v>
      </c>
      <c r="E9" s="16">
        <v>340583061.82000017</v>
      </c>
      <c r="F9" s="21">
        <v>134012285</v>
      </c>
      <c r="G9" s="20">
        <v>0</v>
      </c>
      <c r="H9" s="20">
        <v>0</v>
      </c>
      <c r="I9" s="20">
        <v>0</v>
      </c>
      <c r="J9" s="16">
        <f t="shared" si="0"/>
        <v>474595346.82000017</v>
      </c>
      <c r="K9" s="23">
        <v>111005004</v>
      </c>
    </row>
    <row r="10" spans="1:11" x14ac:dyDescent="0.3">
      <c r="A10" s="14" t="s">
        <v>20</v>
      </c>
      <c r="B10" s="15">
        <v>176369997737</v>
      </c>
      <c r="C10" s="6" t="s">
        <v>2</v>
      </c>
      <c r="D10" s="6" t="s">
        <v>1</v>
      </c>
      <c r="E10" s="16">
        <v>5287140</v>
      </c>
      <c r="F10" s="20">
        <v>0</v>
      </c>
      <c r="G10" s="21">
        <v>1010400</v>
      </c>
      <c r="H10" s="21"/>
      <c r="I10" s="20">
        <v>0</v>
      </c>
      <c r="J10" s="16">
        <f t="shared" si="0"/>
        <v>4276740</v>
      </c>
      <c r="K10" s="23">
        <v>111005007</v>
      </c>
    </row>
    <row r="11" spans="1:11" x14ac:dyDescent="0.3">
      <c r="A11" s="14" t="s">
        <v>25</v>
      </c>
      <c r="B11" s="15" t="s">
        <v>22</v>
      </c>
      <c r="C11" s="6" t="s">
        <v>0</v>
      </c>
      <c r="D11" s="6" t="s">
        <v>1</v>
      </c>
      <c r="E11" s="16">
        <v>932871933.45000076</v>
      </c>
      <c r="F11" s="21">
        <v>686280000</v>
      </c>
      <c r="G11" s="21">
        <v>54183500</v>
      </c>
      <c r="H11" s="20">
        <v>0</v>
      </c>
      <c r="I11" s="21">
        <v>500000000</v>
      </c>
      <c r="J11" s="16">
        <f t="shared" si="0"/>
        <v>1064968433.4500008</v>
      </c>
      <c r="K11" s="23">
        <v>111006001</v>
      </c>
    </row>
    <row r="12" spans="1:11" x14ac:dyDescent="0.3">
      <c r="A12" s="14" t="s">
        <v>24</v>
      </c>
      <c r="B12" s="15" t="s">
        <v>23</v>
      </c>
      <c r="C12" s="6" t="s">
        <v>2</v>
      </c>
      <c r="D12" s="7" t="s">
        <v>4</v>
      </c>
      <c r="E12" s="16">
        <v>1178</v>
      </c>
      <c r="F12" s="20">
        <v>0</v>
      </c>
      <c r="G12" s="20">
        <v>1178</v>
      </c>
      <c r="H12" s="20">
        <v>0</v>
      </c>
      <c r="I12" s="20">
        <v>0</v>
      </c>
      <c r="J12" s="16">
        <f t="shared" si="0"/>
        <v>0</v>
      </c>
      <c r="K12" s="23">
        <v>111006006</v>
      </c>
    </row>
    <row r="13" spans="1:11" x14ac:dyDescent="0.3">
      <c r="A13" s="14" t="s">
        <v>28</v>
      </c>
      <c r="B13" s="15">
        <v>585148919</v>
      </c>
      <c r="C13" s="6" t="s">
        <v>0</v>
      </c>
      <c r="D13" s="6" t="s">
        <v>1</v>
      </c>
      <c r="E13" s="16">
        <v>199893</v>
      </c>
      <c r="F13" s="20">
        <v>0</v>
      </c>
      <c r="G13" s="20">
        <v>0</v>
      </c>
      <c r="H13" s="20">
        <v>0</v>
      </c>
      <c r="I13" s="20">
        <v>0</v>
      </c>
      <c r="J13" s="16">
        <f t="shared" si="0"/>
        <v>199893</v>
      </c>
      <c r="K13" s="23">
        <v>111006008</v>
      </c>
    </row>
    <row r="14" spans="1:11" x14ac:dyDescent="0.3">
      <c r="A14" s="14" t="s">
        <v>29</v>
      </c>
      <c r="B14" s="15">
        <v>176300029657</v>
      </c>
      <c r="C14" s="6" t="s">
        <v>2</v>
      </c>
      <c r="D14" s="7" t="s">
        <v>4</v>
      </c>
      <c r="E14" s="16">
        <v>85696.099999999991</v>
      </c>
      <c r="F14" s="21">
        <v>7.28</v>
      </c>
      <c r="G14" s="20">
        <v>0</v>
      </c>
      <c r="H14" s="20">
        <v>0</v>
      </c>
      <c r="I14" s="20">
        <v>0</v>
      </c>
      <c r="J14" s="16">
        <f t="shared" si="0"/>
        <v>85703.37999999999</v>
      </c>
      <c r="K14" s="23">
        <v>111006011</v>
      </c>
    </row>
    <row r="15" spans="1:11" x14ac:dyDescent="0.3">
      <c r="A15" s="14" t="s">
        <v>30</v>
      </c>
      <c r="B15" s="15">
        <v>1000719181</v>
      </c>
      <c r="C15" s="6" t="s">
        <v>0</v>
      </c>
      <c r="D15" s="7" t="s">
        <v>1</v>
      </c>
      <c r="E15" s="16">
        <v>722911996.5999999</v>
      </c>
      <c r="F15" s="21">
        <v>14768435.939999999</v>
      </c>
      <c r="G15" s="20">
        <v>0</v>
      </c>
      <c r="H15" s="20">
        <v>0</v>
      </c>
      <c r="I15" s="20">
        <v>0</v>
      </c>
      <c r="J15" s="16">
        <f t="shared" si="0"/>
        <v>737680432.53999996</v>
      </c>
      <c r="K15" s="23">
        <v>113390001</v>
      </c>
    </row>
    <row r="16" spans="1:11" x14ac:dyDescent="0.3">
      <c r="A16" s="14" t="s">
        <v>37</v>
      </c>
      <c r="B16" s="15"/>
      <c r="C16" s="6" t="s">
        <v>0</v>
      </c>
      <c r="D16" s="7" t="s">
        <v>1</v>
      </c>
      <c r="E16" s="16">
        <v>357871413.86000001</v>
      </c>
      <c r="F16" s="21">
        <v>5323552.76</v>
      </c>
      <c r="G16" s="20"/>
      <c r="H16" s="21"/>
      <c r="I16" s="20"/>
      <c r="J16" s="16">
        <f t="shared" si="0"/>
        <v>363194966.62</v>
      </c>
      <c r="K16" s="23">
        <v>113390002</v>
      </c>
    </row>
    <row r="17" spans="1:11" x14ac:dyDescent="0.3">
      <c r="A17" s="14" t="s">
        <v>32</v>
      </c>
      <c r="B17" s="15">
        <v>176300029285</v>
      </c>
      <c r="C17" s="6" t="s">
        <v>0</v>
      </c>
      <c r="D17" s="7" t="s">
        <v>1</v>
      </c>
      <c r="E17" s="16">
        <v>4410412.5600000024</v>
      </c>
      <c r="F17" s="21">
        <v>374.88</v>
      </c>
      <c r="G17" s="20">
        <v>0</v>
      </c>
      <c r="H17" s="20">
        <v>0</v>
      </c>
      <c r="I17" s="20">
        <v>0</v>
      </c>
      <c r="J17" s="16">
        <f t="shared" si="0"/>
        <v>4410787.4400000023</v>
      </c>
      <c r="K17" s="23">
        <v>111006012</v>
      </c>
    </row>
    <row r="18" spans="1:11" x14ac:dyDescent="0.3">
      <c r="A18" s="14" t="s">
        <v>32</v>
      </c>
      <c r="B18" s="15">
        <v>176369997521</v>
      </c>
      <c r="C18" s="6" t="s">
        <v>0</v>
      </c>
      <c r="D18" s="7" t="s">
        <v>1</v>
      </c>
      <c r="E18" s="16">
        <v>432384878</v>
      </c>
      <c r="F18" s="20">
        <v>0</v>
      </c>
      <c r="G18" s="20"/>
      <c r="H18" s="20"/>
      <c r="I18" s="20"/>
      <c r="J18" s="16">
        <f t="shared" si="0"/>
        <v>432384878</v>
      </c>
      <c r="K18" s="23">
        <v>111005008</v>
      </c>
    </row>
    <row r="19" spans="1:11" x14ac:dyDescent="0.3">
      <c r="A19" s="14" t="s">
        <v>17</v>
      </c>
      <c r="B19" s="13" t="s">
        <v>17</v>
      </c>
      <c r="C19" s="8"/>
      <c r="D19" s="8"/>
      <c r="E19" s="16">
        <f>+'ENERO 2023'!J19</f>
        <v>0</v>
      </c>
      <c r="F19" s="20">
        <v>0</v>
      </c>
      <c r="G19" s="20">
        <v>0</v>
      </c>
      <c r="H19" s="20">
        <v>0</v>
      </c>
      <c r="I19" s="20">
        <v>0</v>
      </c>
      <c r="J19" s="16"/>
      <c r="K19" s="23"/>
    </row>
    <row r="20" spans="1:11" s="9" customFormat="1" x14ac:dyDescent="0.3">
      <c r="A20" s="19" t="s">
        <v>16</v>
      </c>
      <c r="B20" s="12"/>
      <c r="C20" s="12"/>
      <c r="D20" s="12"/>
      <c r="E20" s="11">
        <f>SUM(E6:E19)</f>
        <v>3415128146.0499992</v>
      </c>
      <c r="F20" s="11">
        <f t="shared" ref="F20:J20" si="1">SUM(F6:F19)</f>
        <v>1033017757.86</v>
      </c>
      <c r="G20" s="11">
        <f t="shared" si="1"/>
        <v>824883082.27999997</v>
      </c>
      <c r="H20" s="11">
        <f t="shared" si="1"/>
        <v>500000000</v>
      </c>
      <c r="I20" s="11">
        <f t="shared" si="1"/>
        <v>500000000</v>
      </c>
      <c r="J20" s="11">
        <f t="shared" si="1"/>
        <v>3623262821.6299992</v>
      </c>
    </row>
    <row r="21" spans="1:11" x14ac:dyDescent="0.3">
      <c r="A21" s="4"/>
      <c r="B21" s="8"/>
      <c r="C21" s="8"/>
      <c r="D21" s="8"/>
      <c r="E21" s="5"/>
      <c r="F21" s="8"/>
      <c r="G21" s="8"/>
      <c r="H21" s="8"/>
      <c r="I21" s="8"/>
      <c r="J21" s="5"/>
    </row>
    <row r="23" spans="1:11" x14ac:dyDescent="0.3">
      <c r="I23" s="10"/>
      <c r="J23" s="24"/>
    </row>
    <row r="25" spans="1:11" x14ac:dyDescent="0.3">
      <c r="F25" s="10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80" zoomScaleNormal="80" workbookViewId="0">
      <selection activeCell="J7" sqref="J7"/>
    </sheetView>
  </sheetViews>
  <sheetFormatPr baseColWidth="10" defaultColWidth="26.5546875" defaultRowHeight="14.4" x14ac:dyDescent="0.3"/>
  <cols>
    <col min="2" max="2" width="18.33203125" customWidth="1"/>
    <col min="3" max="3" width="21.109375" customWidth="1"/>
    <col min="4" max="4" width="18.6640625" customWidth="1"/>
    <col min="5" max="5" width="21.6640625" customWidth="1"/>
    <col min="6" max="9" width="19.109375" customWidth="1"/>
    <col min="10" max="10" width="19.5546875" customWidth="1"/>
    <col min="11" max="11" width="12.77734375" customWidth="1"/>
  </cols>
  <sheetData>
    <row r="1" spans="1:11" ht="15.6" x14ac:dyDescent="0.3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6" x14ac:dyDescent="0.3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6" x14ac:dyDescent="0.3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.6" x14ac:dyDescent="0.3">
      <c r="A4" s="31" t="s">
        <v>43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s="1" customFormat="1" ht="28.8" x14ac:dyDescent="0.3">
      <c r="A5" s="2" t="s">
        <v>8</v>
      </c>
      <c r="B5" s="2" t="s">
        <v>9</v>
      </c>
      <c r="C5" s="2" t="s">
        <v>10</v>
      </c>
      <c r="D5" s="2" t="s">
        <v>11</v>
      </c>
      <c r="E5" s="3" t="s">
        <v>44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45</v>
      </c>
      <c r="K5" s="1" t="s">
        <v>33</v>
      </c>
    </row>
    <row r="6" spans="1:11" x14ac:dyDescent="0.3">
      <c r="A6" s="14" t="s">
        <v>31</v>
      </c>
      <c r="B6" s="18" t="s">
        <v>18</v>
      </c>
      <c r="C6" s="4" t="s">
        <v>0</v>
      </c>
      <c r="D6" s="4" t="s">
        <v>1</v>
      </c>
      <c r="E6" s="16">
        <v>1732802.9300000072</v>
      </c>
      <c r="F6" s="22">
        <v>0</v>
      </c>
      <c r="G6" s="20">
        <v>0</v>
      </c>
      <c r="H6" s="20">
        <v>0</v>
      </c>
      <c r="I6" s="20">
        <v>0</v>
      </c>
      <c r="J6" s="16">
        <f>+E6+F6-G6+H6-I6</f>
        <v>1732802.9300000072</v>
      </c>
      <c r="K6" s="23">
        <v>111005001</v>
      </c>
    </row>
    <row r="7" spans="1:11" x14ac:dyDescent="0.3">
      <c r="A7" s="14" t="s">
        <v>26</v>
      </c>
      <c r="B7" s="17">
        <v>176369999394</v>
      </c>
      <c r="C7" s="6" t="s">
        <v>0</v>
      </c>
      <c r="D7" s="6" t="s">
        <v>1</v>
      </c>
      <c r="E7" s="16">
        <v>539732836.44999826</v>
      </c>
      <c r="F7" s="21">
        <v>34377548</v>
      </c>
      <c r="G7" s="21">
        <v>696564477.12</v>
      </c>
      <c r="H7" s="26">
        <v>350000000</v>
      </c>
      <c r="I7" s="20">
        <v>0</v>
      </c>
      <c r="J7" s="16">
        <f t="shared" ref="J7:J18" si="0">+E7+F7-G7+H7-I7</f>
        <v>227545907.32999825</v>
      </c>
      <c r="K7" s="23">
        <v>111005002</v>
      </c>
    </row>
    <row r="8" spans="1:11" ht="21" customHeight="1" x14ac:dyDescent="0.3">
      <c r="A8" s="14" t="s">
        <v>27</v>
      </c>
      <c r="B8" s="18" t="s">
        <v>19</v>
      </c>
      <c r="C8" s="6" t="s">
        <v>0</v>
      </c>
      <c r="D8" s="6" t="s">
        <v>1</v>
      </c>
      <c r="E8" s="16">
        <v>1</v>
      </c>
      <c r="F8" s="20">
        <v>0</v>
      </c>
      <c r="G8" s="20">
        <v>0</v>
      </c>
      <c r="H8" s="20">
        <v>0</v>
      </c>
      <c r="I8" s="20">
        <v>0</v>
      </c>
      <c r="J8" s="16">
        <f t="shared" si="0"/>
        <v>1</v>
      </c>
      <c r="K8" s="23">
        <v>111005003</v>
      </c>
    </row>
    <row r="9" spans="1:11" x14ac:dyDescent="0.3">
      <c r="A9" s="14" t="s">
        <v>21</v>
      </c>
      <c r="B9" s="15">
        <v>176369998727</v>
      </c>
      <c r="C9" s="6" t="s">
        <v>2</v>
      </c>
      <c r="D9" s="6" t="s">
        <v>3</v>
      </c>
      <c r="E9" s="16">
        <v>474595346.82000017</v>
      </c>
      <c r="F9" s="21">
        <v>40886317</v>
      </c>
      <c r="G9" s="20">
        <v>0</v>
      </c>
      <c r="H9" s="20">
        <v>0</v>
      </c>
      <c r="I9" s="20">
        <v>0</v>
      </c>
      <c r="J9" s="16">
        <f t="shared" si="0"/>
        <v>515481663.82000017</v>
      </c>
      <c r="K9" s="23">
        <v>111005004</v>
      </c>
    </row>
    <row r="10" spans="1:11" x14ac:dyDescent="0.3">
      <c r="A10" s="14" t="s">
        <v>20</v>
      </c>
      <c r="B10" s="15">
        <v>176369997737</v>
      </c>
      <c r="C10" s="6" t="s">
        <v>2</v>
      </c>
      <c r="D10" s="6" t="s">
        <v>1</v>
      </c>
      <c r="E10" s="16">
        <v>4276740</v>
      </c>
      <c r="F10" s="20">
        <v>0</v>
      </c>
      <c r="G10" s="21">
        <v>940500</v>
      </c>
      <c r="H10" s="20">
        <v>0</v>
      </c>
      <c r="I10" s="20">
        <v>0</v>
      </c>
      <c r="J10" s="16">
        <f t="shared" si="0"/>
        <v>3336240</v>
      </c>
      <c r="K10" s="23">
        <v>111005007</v>
      </c>
    </row>
    <row r="11" spans="1:11" x14ac:dyDescent="0.3">
      <c r="A11" s="14" t="s">
        <v>25</v>
      </c>
      <c r="B11" s="15" t="s">
        <v>22</v>
      </c>
      <c r="C11" s="6" t="s">
        <v>0</v>
      </c>
      <c r="D11" s="6" t="s">
        <v>1</v>
      </c>
      <c r="E11" s="16">
        <v>1064968433.4500008</v>
      </c>
      <c r="F11" s="21">
        <v>954707595</v>
      </c>
      <c r="G11" s="21">
        <v>19992028</v>
      </c>
      <c r="H11" s="20">
        <v>0</v>
      </c>
      <c r="I11" s="21">
        <v>350000000</v>
      </c>
      <c r="J11" s="16">
        <f t="shared" si="0"/>
        <v>1649684000.4500008</v>
      </c>
      <c r="K11" s="23">
        <v>111006001</v>
      </c>
    </row>
    <row r="12" spans="1:11" x14ac:dyDescent="0.3">
      <c r="A12" s="14" t="s">
        <v>24</v>
      </c>
      <c r="B12" s="15" t="s">
        <v>23</v>
      </c>
      <c r="C12" s="6" t="s">
        <v>2</v>
      </c>
      <c r="D12" s="7" t="s">
        <v>4</v>
      </c>
      <c r="E12" s="16">
        <v>0</v>
      </c>
      <c r="F12" s="20">
        <v>0</v>
      </c>
      <c r="G12" s="20">
        <v>0</v>
      </c>
      <c r="H12" s="20">
        <v>0</v>
      </c>
      <c r="I12" s="20">
        <v>0</v>
      </c>
      <c r="J12" s="16">
        <f t="shared" si="0"/>
        <v>0</v>
      </c>
      <c r="K12" s="23">
        <v>111006006</v>
      </c>
    </row>
    <row r="13" spans="1:11" x14ac:dyDescent="0.3">
      <c r="A13" s="14" t="s">
        <v>28</v>
      </c>
      <c r="B13" s="15">
        <v>585148919</v>
      </c>
      <c r="C13" s="6" t="s">
        <v>0</v>
      </c>
      <c r="D13" s="6" t="s">
        <v>1</v>
      </c>
      <c r="E13" s="16">
        <v>199893</v>
      </c>
      <c r="F13" s="20">
        <v>0</v>
      </c>
      <c r="G13" s="20">
        <v>0</v>
      </c>
      <c r="H13" s="20">
        <v>0</v>
      </c>
      <c r="I13" s="20">
        <v>0</v>
      </c>
      <c r="J13" s="16">
        <f t="shared" si="0"/>
        <v>199893</v>
      </c>
      <c r="K13" s="23">
        <v>111006008</v>
      </c>
    </row>
    <row r="14" spans="1:11" x14ac:dyDescent="0.3">
      <c r="A14" s="14" t="s">
        <v>29</v>
      </c>
      <c r="B14" s="15">
        <v>176300029657</v>
      </c>
      <c r="C14" s="6" t="s">
        <v>2</v>
      </c>
      <c r="D14" s="7" t="s">
        <v>4</v>
      </c>
      <c r="E14" s="16">
        <v>85703.37999999999</v>
      </c>
      <c r="F14" s="21">
        <v>7.02</v>
      </c>
      <c r="G14" s="20">
        <v>0</v>
      </c>
      <c r="H14" s="20">
        <v>0</v>
      </c>
      <c r="I14" s="20">
        <v>0</v>
      </c>
      <c r="J14" s="16">
        <f t="shared" si="0"/>
        <v>85710.399999999994</v>
      </c>
      <c r="K14" s="23">
        <v>111006011</v>
      </c>
    </row>
    <row r="15" spans="1:11" x14ac:dyDescent="0.3">
      <c r="A15" s="14" t="s">
        <v>30</v>
      </c>
      <c r="B15" s="15">
        <v>1000719181</v>
      </c>
      <c r="C15" s="6" t="s">
        <v>0</v>
      </c>
      <c r="D15" s="7" t="s">
        <v>1</v>
      </c>
      <c r="E15" s="16">
        <v>737680432.53999996</v>
      </c>
      <c r="F15" s="21">
        <v>5729242.2800000003</v>
      </c>
      <c r="G15" s="20">
        <v>0</v>
      </c>
      <c r="H15" s="20">
        <v>0</v>
      </c>
      <c r="I15" s="20">
        <v>0</v>
      </c>
      <c r="J15" s="16">
        <f t="shared" si="0"/>
        <v>743409674.81999993</v>
      </c>
      <c r="K15" s="23">
        <v>113390001</v>
      </c>
    </row>
    <row r="16" spans="1:11" x14ac:dyDescent="0.3">
      <c r="A16" s="14" t="s">
        <v>37</v>
      </c>
      <c r="B16" s="15"/>
      <c r="C16" s="6" t="s">
        <v>0</v>
      </c>
      <c r="D16" s="7" t="s">
        <v>1</v>
      </c>
      <c r="E16" s="16">
        <v>363194966.62</v>
      </c>
      <c r="F16" s="21">
        <v>3086599.01</v>
      </c>
      <c r="G16" s="20"/>
      <c r="H16" s="21"/>
      <c r="I16" s="20"/>
      <c r="J16" s="16">
        <f t="shared" si="0"/>
        <v>366281565.63</v>
      </c>
      <c r="K16" s="23">
        <v>113390002</v>
      </c>
    </row>
    <row r="17" spans="1:11" x14ac:dyDescent="0.3">
      <c r="A17" s="14" t="s">
        <v>32</v>
      </c>
      <c r="B17" s="15">
        <v>176300029285</v>
      </c>
      <c r="C17" s="6" t="s">
        <v>0</v>
      </c>
      <c r="D17" s="7" t="s">
        <v>1</v>
      </c>
      <c r="E17" s="16">
        <v>4410787.4400000023</v>
      </c>
      <c r="F17" s="21">
        <v>361.68</v>
      </c>
      <c r="G17" s="20">
        <v>0</v>
      </c>
      <c r="H17" s="20">
        <v>0</v>
      </c>
      <c r="I17" s="20">
        <v>0</v>
      </c>
      <c r="J17" s="16">
        <f t="shared" si="0"/>
        <v>4411149.120000002</v>
      </c>
      <c r="K17" s="23">
        <v>111006012</v>
      </c>
    </row>
    <row r="18" spans="1:11" x14ac:dyDescent="0.3">
      <c r="A18" s="14" t="s">
        <v>32</v>
      </c>
      <c r="B18" s="15">
        <v>176369997521</v>
      </c>
      <c r="C18" s="6" t="s">
        <v>0</v>
      </c>
      <c r="D18" s="7" t="s">
        <v>1</v>
      </c>
      <c r="E18" s="16">
        <v>432384878</v>
      </c>
      <c r="F18" s="20">
        <v>0</v>
      </c>
      <c r="G18" s="20"/>
      <c r="H18" s="20"/>
      <c r="I18" s="20"/>
      <c r="J18" s="16">
        <f t="shared" si="0"/>
        <v>432384878</v>
      </c>
      <c r="K18" s="23">
        <v>111005008</v>
      </c>
    </row>
    <row r="19" spans="1:11" x14ac:dyDescent="0.3">
      <c r="A19" s="14" t="s">
        <v>17</v>
      </c>
      <c r="B19" s="13" t="s">
        <v>17</v>
      </c>
      <c r="C19" s="8"/>
      <c r="D19" s="8"/>
      <c r="E19" s="16">
        <f>+'ENERO 2023'!J19</f>
        <v>0</v>
      </c>
      <c r="F19" s="20">
        <v>0</v>
      </c>
      <c r="G19" s="20">
        <v>0</v>
      </c>
      <c r="H19" s="20">
        <v>0</v>
      </c>
      <c r="I19" s="20">
        <v>0</v>
      </c>
      <c r="J19" s="16"/>
      <c r="K19" s="23"/>
    </row>
    <row r="20" spans="1:11" s="9" customFormat="1" x14ac:dyDescent="0.3">
      <c r="A20" s="19" t="s">
        <v>16</v>
      </c>
      <c r="B20" s="12"/>
      <c r="C20" s="12"/>
      <c r="D20" s="12"/>
      <c r="E20" s="11">
        <f>SUM(E6:E19)</f>
        <v>3623262821.6299992</v>
      </c>
      <c r="F20" s="11">
        <f t="shared" ref="F20:J20" si="1">SUM(F6:F19)</f>
        <v>1038787669.9899999</v>
      </c>
      <c r="G20" s="11">
        <f t="shared" si="1"/>
        <v>717497005.12</v>
      </c>
      <c r="H20" s="11">
        <f t="shared" si="1"/>
        <v>350000000</v>
      </c>
      <c r="I20" s="11">
        <f t="shared" si="1"/>
        <v>350000000</v>
      </c>
      <c r="J20" s="11">
        <f t="shared" si="1"/>
        <v>3944553486.499999</v>
      </c>
    </row>
    <row r="21" spans="1:11" x14ac:dyDescent="0.3">
      <c r="A21" s="4"/>
      <c r="B21" s="8"/>
      <c r="C21" s="8"/>
      <c r="D21" s="8"/>
      <c r="E21" s="5"/>
      <c r="F21" s="8"/>
      <c r="G21" s="8"/>
      <c r="H21" s="8"/>
      <c r="I21" s="8"/>
      <c r="J21" s="5"/>
    </row>
    <row r="23" spans="1:11" x14ac:dyDescent="0.3">
      <c r="I23" s="10"/>
      <c r="J23" s="24"/>
    </row>
    <row r="25" spans="1:11" x14ac:dyDescent="0.3">
      <c r="F25" s="10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0" zoomScaleNormal="80" workbookViewId="0">
      <selection activeCell="J6" sqref="J6:J18"/>
    </sheetView>
  </sheetViews>
  <sheetFormatPr baseColWidth="10" defaultColWidth="26.5546875" defaultRowHeight="14.4" x14ac:dyDescent="0.3"/>
  <cols>
    <col min="2" max="2" width="18.33203125" customWidth="1"/>
    <col min="3" max="3" width="21.109375" customWidth="1"/>
    <col min="4" max="4" width="18.6640625" customWidth="1"/>
    <col min="5" max="5" width="21.6640625" customWidth="1"/>
    <col min="6" max="9" width="19.109375" customWidth="1"/>
    <col min="10" max="10" width="19.5546875" customWidth="1"/>
    <col min="11" max="11" width="12.77734375" customWidth="1"/>
  </cols>
  <sheetData>
    <row r="1" spans="1:11" ht="15.6" x14ac:dyDescent="0.3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6" x14ac:dyDescent="0.3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6" x14ac:dyDescent="0.3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.6" x14ac:dyDescent="0.3">
      <c r="A4" s="31" t="s">
        <v>46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s="1" customFormat="1" ht="28.8" x14ac:dyDescent="0.3">
      <c r="A5" s="2" t="s">
        <v>8</v>
      </c>
      <c r="B5" s="2" t="s">
        <v>9</v>
      </c>
      <c r="C5" s="2" t="s">
        <v>10</v>
      </c>
      <c r="D5" s="2" t="s">
        <v>11</v>
      </c>
      <c r="E5" s="3" t="s">
        <v>45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47</v>
      </c>
      <c r="K5" s="1" t="s">
        <v>33</v>
      </c>
    </row>
    <row r="6" spans="1:11" x14ac:dyDescent="0.3">
      <c r="A6" s="14" t="s">
        <v>31</v>
      </c>
      <c r="B6" s="18" t="s">
        <v>18</v>
      </c>
      <c r="C6" s="4" t="s">
        <v>0</v>
      </c>
      <c r="D6" s="4" t="s">
        <v>1</v>
      </c>
      <c r="E6" s="16">
        <v>1732802.9300000072</v>
      </c>
      <c r="F6" s="22">
        <v>0</v>
      </c>
      <c r="G6" s="20">
        <v>0</v>
      </c>
      <c r="H6" s="20">
        <v>0</v>
      </c>
      <c r="I6" s="20">
        <v>0</v>
      </c>
      <c r="J6" s="16">
        <f>+E6+F6-G6+H6-I6</f>
        <v>1732802.9300000072</v>
      </c>
      <c r="K6" s="23">
        <v>111005001</v>
      </c>
    </row>
    <row r="7" spans="1:11" x14ac:dyDescent="0.3">
      <c r="A7" s="14" t="s">
        <v>26</v>
      </c>
      <c r="B7" s="17">
        <v>176369999394</v>
      </c>
      <c r="C7" s="6" t="s">
        <v>0</v>
      </c>
      <c r="D7" s="6" t="s">
        <v>1</v>
      </c>
      <c r="E7" s="16">
        <v>227545907.32999825</v>
      </c>
      <c r="F7" s="21">
        <f>948637509-805000000</f>
        <v>143637509</v>
      </c>
      <c r="G7" s="21">
        <v>871984515.20000005</v>
      </c>
      <c r="H7" s="26">
        <f>555000000+250000000</f>
        <v>805000000</v>
      </c>
      <c r="I7" s="20">
        <v>0</v>
      </c>
      <c r="J7" s="16">
        <f>+E7+F7-G7+H7-I7</f>
        <v>304198901.12999821</v>
      </c>
      <c r="K7" s="23">
        <v>111005002</v>
      </c>
    </row>
    <row r="8" spans="1:11" ht="21" customHeight="1" x14ac:dyDescent="0.3">
      <c r="A8" s="14" t="s">
        <v>27</v>
      </c>
      <c r="B8" s="18" t="s">
        <v>19</v>
      </c>
      <c r="C8" s="6" t="s">
        <v>0</v>
      </c>
      <c r="D8" s="6" t="s">
        <v>1</v>
      </c>
      <c r="E8" s="16">
        <v>1</v>
      </c>
      <c r="F8" s="20">
        <v>0</v>
      </c>
      <c r="G8" s="20">
        <v>0</v>
      </c>
      <c r="H8" s="20">
        <v>0</v>
      </c>
      <c r="I8" s="20">
        <v>0</v>
      </c>
      <c r="J8" s="16">
        <f t="shared" ref="J8:J18" si="0">+E8+F8-G8+H8-I8</f>
        <v>1</v>
      </c>
      <c r="K8" s="23">
        <v>111005003</v>
      </c>
    </row>
    <row r="9" spans="1:11" x14ac:dyDescent="0.3">
      <c r="A9" s="14" t="s">
        <v>21</v>
      </c>
      <c r="B9" s="15">
        <v>176369998727</v>
      </c>
      <c r="C9" s="6" t="s">
        <v>2</v>
      </c>
      <c r="D9" s="6" t="s">
        <v>3</v>
      </c>
      <c r="E9" s="16">
        <v>515481663.82000017</v>
      </c>
      <c r="F9" s="21">
        <v>33392719.66</v>
      </c>
      <c r="G9" s="20">
        <v>0</v>
      </c>
      <c r="H9" s="20">
        <v>0</v>
      </c>
      <c r="I9" s="26">
        <v>355000000</v>
      </c>
      <c r="J9" s="16">
        <f t="shared" si="0"/>
        <v>193874383.48000014</v>
      </c>
      <c r="K9" s="23">
        <v>111005004</v>
      </c>
    </row>
    <row r="10" spans="1:11" x14ac:dyDescent="0.3">
      <c r="A10" s="14" t="s">
        <v>20</v>
      </c>
      <c r="B10" s="15">
        <v>176369997737</v>
      </c>
      <c r="C10" s="6" t="s">
        <v>2</v>
      </c>
      <c r="D10" s="6" t="s">
        <v>1</v>
      </c>
      <c r="E10" s="16">
        <v>3336240</v>
      </c>
      <c r="F10" s="21">
        <v>221400</v>
      </c>
      <c r="G10" s="21">
        <v>1049500</v>
      </c>
      <c r="H10" s="21"/>
      <c r="I10" s="20">
        <v>0</v>
      </c>
      <c r="J10" s="16">
        <f t="shared" si="0"/>
        <v>2508140</v>
      </c>
      <c r="K10" s="23">
        <v>111005007</v>
      </c>
    </row>
    <row r="11" spans="1:11" x14ac:dyDescent="0.3">
      <c r="A11" s="14" t="s">
        <v>25</v>
      </c>
      <c r="B11" s="15" t="s">
        <v>22</v>
      </c>
      <c r="C11" s="6" t="s">
        <v>0</v>
      </c>
      <c r="D11" s="6" t="s">
        <v>1</v>
      </c>
      <c r="E11" s="16">
        <v>1649684000.4500008</v>
      </c>
      <c r="F11" s="21">
        <v>898150323</v>
      </c>
      <c r="G11" s="21">
        <v>121807245</v>
      </c>
      <c r="H11" s="20">
        <v>0</v>
      </c>
      <c r="I11" s="26">
        <v>710000000</v>
      </c>
      <c r="J11" s="16">
        <f t="shared" si="0"/>
        <v>1716027078.4500008</v>
      </c>
      <c r="K11" s="23">
        <v>111006001</v>
      </c>
    </row>
    <row r="12" spans="1:11" x14ac:dyDescent="0.3">
      <c r="A12" s="14" t="s">
        <v>24</v>
      </c>
      <c r="B12" s="15" t="s">
        <v>23</v>
      </c>
      <c r="C12" s="6" t="s">
        <v>2</v>
      </c>
      <c r="D12" s="7" t="s">
        <v>4</v>
      </c>
      <c r="E12" s="16">
        <v>0</v>
      </c>
      <c r="F12" s="20">
        <v>0</v>
      </c>
      <c r="G12" s="20"/>
      <c r="H12" s="20">
        <v>0</v>
      </c>
      <c r="I12" s="20">
        <v>0</v>
      </c>
      <c r="J12" s="16">
        <f t="shared" si="0"/>
        <v>0</v>
      </c>
      <c r="K12" s="23">
        <v>111006006</v>
      </c>
    </row>
    <row r="13" spans="1:11" x14ac:dyDescent="0.3">
      <c r="A13" s="14" t="s">
        <v>28</v>
      </c>
      <c r="B13" s="15">
        <v>585148919</v>
      </c>
      <c r="C13" s="6" t="s">
        <v>0</v>
      </c>
      <c r="D13" s="6" t="s">
        <v>1</v>
      </c>
      <c r="E13" s="16">
        <v>199893</v>
      </c>
      <c r="F13" s="20">
        <v>40</v>
      </c>
      <c r="G13" s="20">
        <v>0</v>
      </c>
      <c r="H13" s="20">
        <v>0</v>
      </c>
      <c r="I13" s="20">
        <v>0</v>
      </c>
      <c r="J13" s="16">
        <f t="shared" si="0"/>
        <v>199933</v>
      </c>
      <c r="K13" s="23">
        <v>111006008</v>
      </c>
    </row>
    <row r="14" spans="1:11" x14ac:dyDescent="0.3">
      <c r="A14" s="14" t="s">
        <v>29</v>
      </c>
      <c r="B14" s="15">
        <v>176300029657</v>
      </c>
      <c r="C14" s="6" t="s">
        <v>2</v>
      </c>
      <c r="D14" s="7" t="s">
        <v>4</v>
      </c>
      <c r="E14" s="16">
        <v>85710.399999999994</v>
      </c>
      <c r="F14" s="21"/>
      <c r="G14" s="20">
        <v>0</v>
      </c>
      <c r="H14" s="20">
        <v>0</v>
      </c>
      <c r="I14" s="20">
        <v>0</v>
      </c>
      <c r="J14" s="16">
        <f t="shared" si="0"/>
        <v>85710.399999999994</v>
      </c>
      <c r="K14" s="23">
        <v>111006011</v>
      </c>
    </row>
    <row r="15" spans="1:11" x14ac:dyDescent="0.3">
      <c r="A15" s="14" t="s">
        <v>30</v>
      </c>
      <c r="B15" s="15">
        <v>1000719181</v>
      </c>
      <c r="C15" s="6" t="s">
        <v>0</v>
      </c>
      <c r="D15" s="7" t="s">
        <v>1</v>
      </c>
      <c r="E15" s="16">
        <v>743409674.81999993</v>
      </c>
      <c r="F15" s="21">
        <v>6895527.9000000004</v>
      </c>
      <c r="G15" s="20">
        <v>0</v>
      </c>
      <c r="H15" s="26">
        <v>260000000</v>
      </c>
      <c r="I15" s="20">
        <v>0</v>
      </c>
      <c r="J15" s="16">
        <f t="shared" si="0"/>
        <v>1010305202.7199999</v>
      </c>
      <c r="K15" s="23">
        <v>113390001</v>
      </c>
    </row>
    <row r="16" spans="1:11" x14ac:dyDescent="0.3">
      <c r="A16" s="14" t="s">
        <v>37</v>
      </c>
      <c r="B16" s="15"/>
      <c r="C16" s="6" t="s">
        <v>0</v>
      </c>
      <c r="D16" s="7" t="s">
        <v>1</v>
      </c>
      <c r="E16" s="16">
        <v>366281565.63</v>
      </c>
      <c r="F16" s="21">
        <v>3482313.16</v>
      </c>
      <c r="G16" s="20"/>
      <c r="H16" s="21"/>
      <c r="I16" s="20"/>
      <c r="J16" s="16">
        <f t="shared" si="0"/>
        <v>369763878.79000002</v>
      </c>
      <c r="K16" s="23">
        <v>113390002</v>
      </c>
    </row>
    <row r="17" spans="1:11" x14ac:dyDescent="0.3">
      <c r="A17" s="14" t="s">
        <v>32</v>
      </c>
      <c r="B17" s="15">
        <v>176300029285</v>
      </c>
      <c r="C17" s="6" t="s">
        <v>0</v>
      </c>
      <c r="D17" s="7" t="s">
        <v>1</v>
      </c>
      <c r="E17" s="16">
        <v>4411149.120000002</v>
      </c>
      <c r="F17" s="21"/>
      <c r="G17" s="20">
        <v>0</v>
      </c>
      <c r="H17" s="20">
        <v>0</v>
      </c>
      <c r="I17" s="20">
        <v>0</v>
      </c>
      <c r="J17" s="16">
        <f t="shared" si="0"/>
        <v>4411149.120000002</v>
      </c>
      <c r="K17" s="23">
        <v>111006012</v>
      </c>
    </row>
    <row r="18" spans="1:11" x14ac:dyDescent="0.3">
      <c r="A18" s="14" t="s">
        <v>32</v>
      </c>
      <c r="B18" s="15">
        <v>176369997521</v>
      </c>
      <c r="C18" s="6" t="s">
        <v>0</v>
      </c>
      <c r="D18" s="7" t="s">
        <v>1</v>
      </c>
      <c r="E18" s="16">
        <v>432384878</v>
      </c>
      <c r="F18" s="20">
        <v>0</v>
      </c>
      <c r="G18" s="20"/>
      <c r="H18" s="20"/>
      <c r="I18" s="20"/>
      <c r="J18" s="16">
        <f t="shared" si="0"/>
        <v>432384878</v>
      </c>
      <c r="K18" s="23">
        <v>111005008</v>
      </c>
    </row>
    <row r="19" spans="1:11" x14ac:dyDescent="0.3">
      <c r="A19" s="14" t="s">
        <v>17</v>
      </c>
      <c r="B19" s="13" t="s">
        <v>17</v>
      </c>
      <c r="C19" s="8"/>
      <c r="D19" s="8"/>
      <c r="E19" s="16">
        <f>+'ENERO 2023'!J19</f>
        <v>0</v>
      </c>
      <c r="F19" s="20">
        <v>0</v>
      </c>
      <c r="G19" s="20">
        <v>0</v>
      </c>
      <c r="H19" s="20">
        <v>0</v>
      </c>
      <c r="I19" s="20">
        <v>0</v>
      </c>
      <c r="J19" s="16"/>
      <c r="K19" s="23"/>
    </row>
    <row r="20" spans="1:11" s="9" customFormat="1" x14ac:dyDescent="0.3">
      <c r="A20" s="19" t="s">
        <v>16</v>
      </c>
      <c r="B20" s="12"/>
      <c r="C20" s="12"/>
      <c r="D20" s="12"/>
      <c r="E20" s="11">
        <f>SUM(E6:E19)</f>
        <v>3944553486.499999</v>
      </c>
      <c r="F20" s="11">
        <f t="shared" ref="F20:J20" si="1">SUM(F6:F19)</f>
        <v>1085779832.7200003</v>
      </c>
      <c r="G20" s="11">
        <f t="shared" si="1"/>
        <v>994841260.20000005</v>
      </c>
      <c r="H20" s="11">
        <f t="shared" si="1"/>
        <v>1065000000</v>
      </c>
      <c r="I20" s="11">
        <f t="shared" si="1"/>
        <v>1065000000</v>
      </c>
      <c r="J20" s="11">
        <f t="shared" si="1"/>
        <v>4035492059.019999</v>
      </c>
    </row>
    <row r="21" spans="1:11" x14ac:dyDescent="0.3">
      <c r="A21" s="4"/>
      <c r="B21" s="8"/>
      <c r="C21" s="8"/>
      <c r="D21" s="8"/>
      <c r="E21" s="5"/>
      <c r="F21" s="8"/>
      <c r="G21" s="8"/>
      <c r="H21" s="8"/>
      <c r="I21" s="8"/>
      <c r="J21" s="5"/>
    </row>
    <row r="23" spans="1:11" x14ac:dyDescent="0.3">
      <c r="I23" s="10"/>
      <c r="J23" s="24"/>
    </row>
    <row r="25" spans="1:11" x14ac:dyDescent="0.3">
      <c r="F25" s="10"/>
    </row>
    <row r="26" spans="1:11" x14ac:dyDescent="0.3">
      <c r="G26" s="28"/>
      <c r="J26" s="27"/>
    </row>
    <row r="27" spans="1:11" x14ac:dyDescent="0.3">
      <c r="J27" s="28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80" zoomScaleNormal="80" workbookViewId="0">
      <selection activeCell="H25" sqref="H25"/>
    </sheetView>
  </sheetViews>
  <sheetFormatPr baseColWidth="10" defaultColWidth="26.5546875" defaultRowHeight="14.4" x14ac:dyDescent="0.3"/>
  <cols>
    <col min="2" max="2" width="18.33203125" customWidth="1"/>
    <col min="3" max="3" width="21.109375" customWidth="1"/>
    <col min="4" max="4" width="18.6640625" customWidth="1"/>
    <col min="5" max="5" width="21.6640625" customWidth="1"/>
    <col min="6" max="9" width="19.109375" customWidth="1"/>
    <col min="10" max="10" width="19.5546875" customWidth="1"/>
    <col min="11" max="11" width="12.77734375" customWidth="1"/>
  </cols>
  <sheetData>
    <row r="1" spans="1:11" ht="15.6" x14ac:dyDescent="0.3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6" x14ac:dyDescent="0.3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6" x14ac:dyDescent="0.3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.6" x14ac:dyDescent="0.3">
      <c r="A4" s="31" t="s">
        <v>48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s="1" customFormat="1" ht="28.8" x14ac:dyDescent="0.3">
      <c r="A5" s="2" t="s">
        <v>8</v>
      </c>
      <c r="B5" s="2" t="s">
        <v>9</v>
      </c>
      <c r="C5" s="2" t="s">
        <v>10</v>
      </c>
      <c r="D5" s="2" t="s">
        <v>11</v>
      </c>
      <c r="E5" s="3" t="s">
        <v>47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49</v>
      </c>
      <c r="K5" s="1" t="s">
        <v>33</v>
      </c>
    </row>
    <row r="6" spans="1:11" x14ac:dyDescent="0.3">
      <c r="A6" s="14" t="s">
        <v>31</v>
      </c>
      <c r="B6" s="18" t="s">
        <v>18</v>
      </c>
      <c r="C6" s="4" t="s">
        <v>0</v>
      </c>
      <c r="D6" s="4" t="s">
        <v>1</v>
      </c>
      <c r="E6" s="16">
        <v>1732802.9300000072</v>
      </c>
      <c r="F6" s="22">
        <v>0</v>
      </c>
      <c r="G6" s="20">
        <v>0</v>
      </c>
      <c r="H6" s="20">
        <v>0</v>
      </c>
      <c r="I6" s="20">
        <v>0</v>
      </c>
      <c r="J6" s="16">
        <f>+E6+F6-G6+H6-I6</f>
        <v>1732802.9300000072</v>
      </c>
      <c r="K6" s="23">
        <v>111005001</v>
      </c>
    </row>
    <row r="7" spans="1:11" x14ac:dyDescent="0.3">
      <c r="A7" s="14" t="s">
        <v>26</v>
      </c>
      <c r="B7" s="17">
        <v>176369999394</v>
      </c>
      <c r="C7" s="6" t="s">
        <v>0</v>
      </c>
      <c r="D7" s="6" t="s">
        <v>1</v>
      </c>
      <c r="E7" s="16">
        <v>304198901.12999821</v>
      </c>
      <c r="F7" s="21">
        <v>209352993.00999999</v>
      </c>
      <c r="G7" s="21">
        <v>1128203715.77</v>
      </c>
      <c r="H7" s="26">
        <v>1000000000</v>
      </c>
      <c r="I7" s="20">
        <v>0</v>
      </c>
      <c r="J7" s="16">
        <f t="shared" ref="J7:J18" si="0">+E7+F7-G7+H7-I7</f>
        <v>385348178.36999822</v>
      </c>
      <c r="K7" s="23">
        <v>111005002</v>
      </c>
    </row>
    <row r="8" spans="1:11" ht="21" customHeight="1" x14ac:dyDescent="0.3">
      <c r="A8" s="14" t="s">
        <v>27</v>
      </c>
      <c r="B8" s="18" t="s">
        <v>19</v>
      </c>
      <c r="C8" s="6" t="s">
        <v>0</v>
      </c>
      <c r="D8" s="6" t="s">
        <v>1</v>
      </c>
      <c r="E8" s="16">
        <v>1</v>
      </c>
      <c r="F8" s="20">
        <v>0</v>
      </c>
      <c r="G8" s="20">
        <v>0</v>
      </c>
      <c r="H8" s="20">
        <v>0</v>
      </c>
      <c r="I8" s="20">
        <v>0</v>
      </c>
      <c r="J8" s="16">
        <f t="shared" si="0"/>
        <v>1</v>
      </c>
      <c r="K8" s="23">
        <v>111005003</v>
      </c>
    </row>
    <row r="9" spans="1:11" x14ac:dyDescent="0.3">
      <c r="A9" s="14" t="s">
        <v>21</v>
      </c>
      <c r="B9" s="15">
        <v>176369998727</v>
      </c>
      <c r="C9" s="6" t="s">
        <v>2</v>
      </c>
      <c r="D9" s="6" t="s">
        <v>3</v>
      </c>
      <c r="E9" s="16">
        <v>193874383.48000014</v>
      </c>
      <c r="F9" s="21">
        <v>70996418.340000004</v>
      </c>
      <c r="G9" s="20">
        <v>0</v>
      </c>
      <c r="H9" s="20">
        <v>0</v>
      </c>
      <c r="I9" s="20">
        <v>0</v>
      </c>
      <c r="J9" s="16">
        <f t="shared" si="0"/>
        <v>264870801.82000014</v>
      </c>
      <c r="K9" s="23">
        <v>111005004</v>
      </c>
    </row>
    <row r="10" spans="1:11" x14ac:dyDescent="0.3">
      <c r="A10" s="14" t="s">
        <v>20</v>
      </c>
      <c r="B10" s="15">
        <v>176369997737</v>
      </c>
      <c r="C10" s="6" t="s">
        <v>2</v>
      </c>
      <c r="D10" s="6" t="s">
        <v>1</v>
      </c>
      <c r="E10" s="16">
        <v>2508140</v>
      </c>
      <c r="F10" s="21">
        <v>98000</v>
      </c>
      <c r="G10" s="20">
        <v>0</v>
      </c>
      <c r="H10" s="20">
        <v>0</v>
      </c>
      <c r="I10" s="20">
        <v>0</v>
      </c>
      <c r="J10" s="16">
        <f t="shared" si="0"/>
        <v>2606140</v>
      </c>
      <c r="K10" s="23">
        <v>111005007</v>
      </c>
    </row>
    <row r="11" spans="1:11" x14ac:dyDescent="0.3">
      <c r="A11" s="14" t="s">
        <v>25</v>
      </c>
      <c r="B11" s="15" t="s">
        <v>22</v>
      </c>
      <c r="C11" s="6" t="s">
        <v>0</v>
      </c>
      <c r="D11" s="6" t="s">
        <v>1</v>
      </c>
      <c r="E11" s="16">
        <v>1716027078.4500008</v>
      </c>
      <c r="F11" s="21">
        <v>831293869</v>
      </c>
      <c r="G11" s="21">
        <v>25507300</v>
      </c>
      <c r="H11" s="20">
        <v>0</v>
      </c>
      <c r="I11" s="26">
        <v>1000000000</v>
      </c>
      <c r="J11" s="16">
        <f t="shared" si="0"/>
        <v>1521813647.4500008</v>
      </c>
      <c r="K11" s="23">
        <v>111006001</v>
      </c>
    </row>
    <row r="12" spans="1:11" x14ac:dyDescent="0.3">
      <c r="A12" s="14" t="s">
        <v>24</v>
      </c>
      <c r="B12" s="15" t="s">
        <v>23</v>
      </c>
      <c r="C12" s="6" t="s">
        <v>2</v>
      </c>
      <c r="D12" s="7" t="s">
        <v>4</v>
      </c>
      <c r="E12" s="16">
        <v>0</v>
      </c>
      <c r="F12" s="20">
        <v>0</v>
      </c>
      <c r="G12" s="20"/>
      <c r="H12" s="20">
        <v>0</v>
      </c>
      <c r="I12" s="20">
        <v>0</v>
      </c>
      <c r="J12" s="16">
        <f t="shared" si="0"/>
        <v>0</v>
      </c>
      <c r="K12" s="23">
        <v>111006006</v>
      </c>
    </row>
    <row r="13" spans="1:11" x14ac:dyDescent="0.3">
      <c r="A13" s="14" t="s">
        <v>28</v>
      </c>
      <c r="B13" s="15">
        <v>585148919</v>
      </c>
      <c r="C13" s="6" t="s">
        <v>0</v>
      </c>
      <c r="D13" s="6" t="s">
        <v>1</v>
      </c>
      <c r="E13" s="16">
        <v>199933</v>
      </c>
      <c r="F13" s="20">
        <v>8</v>
      </c>
      <c r="G13" s="20">
        <v>0</v>
      </c>
      <c r="H13" s="20">
        <v>0</v>
      </c>
      <c r="I13" s="20">
        <v>0</v>
      </c>
      <c r="J13" s="16">
        <f t="shared" si="0"/>
        <v>199941</v>
      </c>
      <c r="K13" s="23">
        <v>111006008</v>
      </c>
    </row>
    <row r="14" spans="1:11" x14ac:dyDescent="0.3">
      <c r="A14" s="14" t="s">
        <v>29</v>
      </c>
      <c r="B14" s="15">
        <v>176300029657</v>
      </c>
      <c r="C14" s="6" t="s">
        <v>2</v>
      </c>
      <c r="D14" s="7" t="s">
        <v>4</v>
      </c>
      <c r="E14" s="16">
        <v>85710.399999999994</v>
      </c>
      <c r="F14" s="21">
        <v>0</v>
      </c>
      <c r="G14" s="20">
        <v>0</v>
      </c>
      <c r="H14" s="20">
        <v>0</v>
      </c>
      <c r="I14" s="20">
        <v>0</v>
      </c>
      <c r="J14" s="16">
        <f t="shared" si="0"/>
        <v>85710.399999999994</v>
      </c>
      <c r="K14" s="23">
        <v>111006011</v>
      </c>
    </row>
    <row r="15" spans="1:11" x14ac:dyDescent="0.3">
      <c r="A15" s="14" t="s">
        <v>30</v>
      </c>
      <c r="B15" s="15">
        <v>1000719181</v>
      </c>
      <c r="C15" s="6" t="s">
        <v>0</v>
      </c>
      <c r="D15" s="7" t="s">
        <v>1</v>
      </c>
      <c r="E15" s="16">
        <v>1010305202.7199999</v>
      </c>
      <c r="F15" s="21">
        <v>8837223.1699999999</v>
      </c>
      <c r="G15" s="20">
        <v>0</v>
      </c>
      <c r="H15" s="20">
        <v>0</v>
      </c>
      <c r="I15" s="20">
        <v>0</v>
      </c>
      <c r="J15" s="16">
        <f t="shared" si="0"/>
        <v>1019142425.8899999</v>
      </c>
      <c r="K15" s="23">
        <v>113390001</v>
      </c>
    </row>
    <row r="16" spans="1:11" x14ac:dyDescent="0.3">
      <c r="A16" s="14" t="s">
        <v>37</v>
      </c>
      <c r="B16" s="15"/>
      <c r="C16" s="6" t="s">
        <v>0</v>
      </c>
      <c r="D16" s="7" t="s">
        <v>1</v>
      </c>
      <c r="E16" s="16">
        <v>369763878.79000002</v>
      </c>
      <c r="F16" s="21">
        <v>3684933.1</v>
      </c>
      <c r="G16" s="20">
        <v>0</v>
      </c>
      <c r="H16" s="20">
        <v>0</v>
      </c>
      <c r="I16" s="20">
        <v>0</v>
      </c>
      <c r="J16" s="16">
        <f t="shared" si="0"/>
        <v>373448811.89000005</v>
      </c>
      <c r="K16" s="23">
        <v>113390002</v>
      </c>
    </row>
    <row r="17" spans="1:11" x14ac:dyDescent="0.3">
      <c r="A17" s="14" t="s">
        <v>32</v>
      </c>
      <c r="B17" s="15">
        <v>176300029285</v>
      </c>
      <c r="C17" s="6" t="s">
        <v>0</v>
      </c>
      <c r="D17" s="7" t="s">
        <v>1</v>
      </c>
      <c r="E17" s="16">
        <v>4411149.120000002</v>
      </c>
      <c r="F17" s="21">
        <v>736.68</v>
      </c>
      <c r="G17" s="20">
        <v>0</v>
      </c>
      <c r="H17" s="20">
        <v>0</v>
      </c>
      <c r="I17" s="20">
        <v>0</v>
      </c>
      <c r="J17" s="16">
        <f t="shared" si="0"/>
        <v>4411885.8000000017</v>
      </c>
      <c r="K17" s="23">
        <v>111006012</v>
      </c>
    </row>
    <row r="18" spans="1:11" x14ac:dyDescent="0.3">
      <c r="A18" s="14" t="s">
        <v>32</v>
      </c>
      <c r="B18" s="15">
        <v>176369997521</v>
      </c>
      <c r="C18" s="6" t="s">
        <v>0</v>
      </c>
      <c r="D18" s="7" t="s">
        <v>1</v>
      </c>
      <c r="E18" s="16">
        <v>432384878</v>
      </c>
      <c r="F18" s="20">
        <v>0</v>
      </c>
      <c r="G18" s="20"/>
      <c r="H18" s="20"/>
      <c r="I18" s="20"/>
      <c r="J18" s="16">
        <f t="shared" si="0"/>
        <v>432384878</v>
      </c>
      <c r="K18" s="23">
        <v>111005008</v>
      </c>
    </row>
    <row r="19" spans="1:11" x14ac:dyDescent="0.3">
      <c r="A19" s="14" t="s">
        <v>17</v>
      </c>
      <c r="B19" s="13" t="s">
        <v>17</v>
      </c>
      <c r="C19" s="8"/>
      <c r="D19" s="8"/>
      <c r="E19" s="16">
        <f>+'ENERO 2023'!J19</f>
        <v>0</v>
      </c>
      <c r="F19" s="20">
        <v>0</v>
      </c>
      <c r="G19" s="20">
        <v>0</v>
      </c>
      <c r="H19" s="20">
        <v>0</v>
      </c>
      <c r="I19" s="20">
        <v>0</v>
      </c>
      <c r="J19" s="16"/>
      <c r="K19" s="23"/>
    </row>
    <row r="20" spans="1:11" s="9" customFormat="1" x14ac:dyDescent="0.3">
      <c r="A20" s="19" t="s">
        <v>16</v>
      </c>
      <c r="B20" s="12"/>
      <c r="C20" s="12"/>
      <c r="D20" s="12"/>
      <c r="E20" s="11">
        <f>SUM(E6:E19)</f>
        <v>4035492059.019999</v>
      </c>
      <c r="F20" s="11">
        <f t="shared" ref="F20:J20" si="1">SUM(F6:F19)</f>
        <v>1124264181.3</v>
      </c>
      <c r="G20" s="11">
        <f t="shared" si="1"/>
        <v>1153711015.77</v>
      </c>
      <c r="H20" s="11">
        <f t="shared" si="1"/>
        <v>1000000000</v>
      </c>
      <c r="I20" s="11">
        <f t="shared" si="1"/>
        <v>1000000000</v>
      </c>
      <c r="J20" s="11">
        <f t="shared" si="1"/>
        <v>4006045224.5499992</v>
      </c>
    </row>
    <row r="21" spans="1:11" x14ac:dyDescent="0.3">
      <c r="A21" s="4"/>
      <c r="B21" s="8"/>
      <c r="C21" s="8"/>
      <c r="D21" s="8"/>
      <c r="E21" s="5"/>
      <c r="F21" s="8"/>
      <c r="G21" s="8"/>
      <c r="H21" s="8"/>
      <c r="I21" s="8"/>
      <c r="J21" s="5"/>
    </row>
    <row r="23" spans="1:11" x14ac:dyDescent="0.3">
      <c r="I23" s="10"/>
      <c r="J23" s="24"/>
    </row>
    <row r="25" spans="1:11" x14ac:dyDescent="0.3">
      <c r="F25" s="10"/>
    </row>
    <row r="30" spans="1:11" x14ac:dyDescent="0.3">
      <c r="H30">
        <v>383892291.37</v>
      </c>
      <c r="I30" s="24">
        <f>+J7-H30</f>
        <v>1455886.9999982119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80" zoomScaleNormal="80" workbookViewId="0">
      <selection activeCell="E20" sqref="E20"/>
    </sheetView>
  </sheetViews>
  <sheetFormatPr baseColWidth="10" defaultColWidth="26.5546875" defaultRowHeight="14.4" x14ac:dyDescent="0.3"/>
  <cols>
    <col min="2" max="2" width="18.33203125" customWidth="1"/>
    <col min="3" max="3" width="21.109375" customWidth="1"/>
    <col min="4" max="4" width="18.6640625" customWidth="1"/>
    <col min="5" max="5" width="21.6640625" customWidth="1"/>
    <col min="6" max="9" width="19.109375" customWidth="1"/>
    <col min="10" max="10" width="19.5546875" customWidth="1"/>
    <col min="11" max="11" width="12.77734375" customWidth="1"/>
  </cols>
  <sheetData>
    <row r="1" spans="1:11" ht="15.6" x14ac:dyDescent="0.3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6" x14ac:dyDescent="0.3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6" x14ac:dyDescent="0.3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.6" x14ac:dyDescent="0.3">
      <c r="A4" s="31" t="s">
        <v>50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s="1" customFormat="1" ht="28.8" x14ac:dyDescent="0.3">
      <c r="A5" s="2" t="s">
        <v>8</v>
      </c>
      <c r="B5" s="2" t="s">
        <v>9</v>
      </c>
      <c r="C5" s="2" t="s">
        <v>10</v>
      </c>
      <c r="D5" s="2" t="s">
        <v>11</v>
      </c>
      <c r="E5" s="3" t="s">
        <v>49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51</v>
      </c>
      <c r="K5" s="1" t="s">
        <v>33</v>
      </c>
    </row>
    <row r="6" spans="1:11" x14ac:dyDescent="0.3">
      <c r="A6" s="14" t="s">
        <v>31</v>
      </c>
      <c r="B6" s="18" t="s">
        <v>18</v>
      </c>
      <c r="C6" s="4" t="s">
        <v>0</v>
      </c>
      <c r="D6" s="4" t="s">
        <v>1</v>
      </c>
      <c r="E6" s="16">
        <v>1732802.9300000072</v>
      </c>
      <c r="F6" s="22">
        <v>0</v>
      </c>
      <c r="G6" s="20">
        <v>0</v>
      </c>
      <c r="H6" s="20">
        <v>0</v>
      </c>
      <c r="I6" s="20">
        <v>0</v>
      </c>
      <c r="J6" s="16">
        <f>+E6+F6-G6+H6-I6</f>
        <v>1732802.9300000072</v>
      </c>
      <c r="K6" s="23">
        <v>111005001</v>
      </c>
    </row>
    <row r="7" spans="1:11" x14ac:dyDescent="0.3">
      <c r="A7" s="14" t="s">
        <v>26</v>
      </c>
      <c r="B7" s="17">
        <v>176369999394</v>
      </c>
      <c r="C7" s="6" t="s">
        <v>0</v>
      </c>
      <c r="D7" s="6" t="s">
        <v>1</v>
      </c>
      <c r="E7" s="16">
        <v>385348178.37</v>
      </c>
      <c r="F7" s="21">
        <f>880096366-700000000</f>
        <v>180096366</v>
      </c>
      <c r="G7" s="21">
        <v>885407337.36000001</v>
      </c>
      <c r="H7" s="26">
        <v>700000000</v>
      </c>
      <c r="I7" s="20"/>
      <c r="J7" s="16">
        <f t="shared" ref="J7:J18" si="0">+E7+F7-G7+H7-I7</f>
        <v>380037207.00999999</v>
      </c>
      <c r="K7" s="23">
        <v>111005002</v>
      </c>
    </row>
    <row r="8" spans="1:11" ht="21" customHeight="1" x14ac:dyDescent="0.3">
      <c r="A8" s="14" t="s">
        <v>27</v>
      </c>
      <c r="B8" s="18" t="s">
        <v>19</v>
      </c>
      <c r="C8" s="6" t="s">
        <v>0</v>
      </c>
      <c r="D8" s="6" t="s">
        <v>1</v>
      </c>
      <c r="E8" s="16">
        <v>1</v>
      </c>
      <c r="F8" s="20">
        <v>0</v>
      </c>
      <c r="G8" s="20">
        <v>0</v>
      </c>
      <c r="H8" s="20">
        <v>0</v>
      </c>
      <c r="I8" s="20">
        <v>0</v>
      </c>
      <c r="J8" s="16">
        <f t="shared" si="0"/>
        <v>1</v>
      </c>
      <c r="K8" s="23">
        <v>111005003</v>
      </c>
    </row>
    <row r="9" spans="1:11" x14ac:dyDescent="0.3">
      <c r="A9" s="14" t="s">
        <v>21</v>
      </c>
      <c r="B9" s="15">
        <v>176369998727</v>
      </c>
      <c r="C9" s="6" t="s">
        <v>2</v>
      </c>
      <c r="D9" s="6" t="s">
        <v>3</v>
      </c>
      <c r="E9" s="16">
        <v>264870801.82000014</v>
      </c>
      <c r="F9" s="21">
        <v>36810304.009999998</v>
      </c>
      <c r="G9" s="20">
        <v>0</v>
      </c>
      <c r="H9" s="20">
        <v>0</v>
      </c>
      <c r="I9" s="20">
        <v>0</v>
      </c>
      <c r="J9" s="16">
        <f t="shared" si="0"/>
        <v>301681105.83000016</v>
      </c>
      <c r="K9" s="23">
        <v>111005004</v>
      </c>
    </row>
    <row r="10" spans="1:11" x14ac:dyDescent="0.3">
      <c r="A10" s="14" t="s">
        <v>20</v>
      </c>
      <c r="B10" s="15">
        <v>176369997737</v>
      </c>
      <c r="C10" s="6" t="s">
        <v>2</v>
      </c>
      <c r="D10" s="6" t="s">
        <v>1</v>
      </c>
      <c r="E10" s="16">
        <v>2606140</v>
      </c>
      <c r="F10" s="21"/>
      <c r="G10" s="20">
        <v>0</v>
      </c>
      <c r="H10" s="20">
        <v>0</v>
      </c>
      <c r="I10" s="26">
        <v>1019120</v>
      </c>
      <c r="J10" s="16">
        <f t="shared" si="0"/>
        <v>1587020</v>
      </c>
      <c r="K10" s="23">
        <v>111005007</v>
      </c>
    </row>
    <row r="11" spans="1:11" x14ac:dyDescent="0.3">
      <c r="A11" s="14" t="s">
        <v>25</v>
      </c>
      <c r="B11" s="15" t="s">
        <v>22</v>
      </c>
      <c r="C11" s="6" t="s">
        <v>0</v>
      </c>
      <c r="D11" s="6" t="s">
        <v>1</v>
      </c>
      <c r="E11" s="16">
        <v>1521813647.4500008</v>
      </c>
      <c r="F11" s="21">
        <v>801919416</v>
      </c>
      <c r="G11" s="21">
        <v>70555353</v>
      </c>
      <c r="H11" s="20">
        <v>0</v>
      </c>
      <c r="I11" s="26">
        <v>700000000</v>
      </c>
      <c r="J11" s="16">
        <f t="shared" si="0"/>
        <v>1553177710.4500008</v>
      </c>
      <c r="K11" s="23">
        <v>111006001</v>
      </c>
    </row>
    <row r="12" spans="1:11" x14ac:dyDescent="0.3">
      <c r="A12" s="14" t="s">
        <v>24</v>
      </c>
      <c r="B12" s="15" t="s">
        <v>23</v>
      </c>
      <c r="C12" s="6" t="s">
        <v>2</v>
      </c>
      <c r="D12" s="7" t="s">
        <v>4</v>
      </c>
      <c r="E12" s="16">
        <v>0</v>
      </c>
      <c r="F12" s="20">
        <v>0</v>
      </c>
      <c r="G12" s="20"/>
      <c r="H12" s="20">
        <v>0</v>
      </c>
      <c r="I12" s="20">
        <v>0</v>
      </c>
      <c r="J12" s="16">
        <f t="shared" si="0"/>
        <v>0</v>
      </c>
      <c r="K12" s="23">
        <v>111006006</v>
      </c>
    </row>
    <row r="13" spans="1:11" x14ac:dyDescent="0.3">
      <c r="A13" s="14" t="s">
        <v>28</v>
      </c>
      <c r="B13" s="15">
        <v>585148919</v>
      </c>
      <c r="C13" s="6" t="s">
        <v>0</v>
      </c>
      <c r="D13" s="6" t="s">
        <v>1</v>
      </c>
      <c r="E13" s="16">
        <v>199941</v>
      </c>
      <c r="F13" s="20"/>
      <c r="G13" s="20">
        <v>0</v>
      </c>
      <c r="H13" s="20">
        <v>0</v>
      </c>
      <c r="I13" s="20">
        <v>0</v>
      </c>
      <c r="J13" s="16">
        <f t="shared" si="0"/>
        <v>199941</v>
      </c>
      <c r="K13" s="23">
        <v>111006008</v>
      </c>
    </row>
    <row r="14" spans="1:11" x14ac:dyDescent="0.3">
      <c r="A14" s="14" t="s">
        <v>29</v>
      </c>
      <c r="B14" s="15">
        <v>176300029657</v>
      </c>
      <c r="C14" s="6" t="s">
        <v>2</v>
      </c>
      <c r="D14" s="7" t="s">
        <v>4</v>
      </c>
      <c r="E14" s="16">
        <v>85710.399999999994</v>
      </c>
      <c r="F14" s="21">
        <v>21.58</v>
      </c>
      <c r="G14" s="20">
        <v>0</v>
      </c>
      <c r="H14" s="20">
        <v>0</v>
      </c>
      <c r="I14" s="20">
        <v>0</v>
      </c>
      <c r="J14" s="16">
        <f t="shared" si="0"/>
        <v>85731.98</v>
      </c>
      <c r="K14" s="23">
        <v>111006011</v>
      </c>
    </row>
    <row r="15" spans="1:11" x14ac:dyDescent="0.3">
      <c r="A15" s="14" t="s">
        <v>30</v>
      </c>
      <c r="B15" s="15">
        <v>1000719181</v>
      </c>
      <c r="C15" s="6" t="s">
        <v>0</v>
      </c>
      <c r="D15" s="7" t="s">
        <v>1</v>
      </c>
      <c r="E15" s="16">
        <v>1019142425.8899999</v>
      </c>
      <c r="F15" s="21">
        <v>8251885.8499999996</v>
      </c>
      <c r="G15" s="20">
        <v>0</v>
      </c>
      <c r="H15" s="20">
        <v>0</v>
      </c>
      <c r="I15" s="20">
        <v>0</v>
      </c>
      <c r="J15" s="16">
        <f t="shared" si="0"/>
        <v>1027394311.7399999</v>
      </c>
      <c r="K15" s="23">
        <v>113390001</v>
      </c>
    </row>
    <row r="16" spans="1:11" x14ac:dyDescent="0.3">
      <c r="A16" s="14" t="s">
        <v>37</v>
      </c>
      <c r="B16" s="15"/>
      <c r="C16" s="6" t="s">
        <v>0</v>
      </c>
      <c r="D16" s="7" t="s">
        <v>1</v>
      </c>
      <c r="E16" s="16">
        <v>373448811.89000005</v>
      </c>
      <c r="F16" s="21">
        <v>3663365.11</v>
      </c>
      <c r="G16" s="20">
        <v>0</v>
      </c>
      <c r="H16" s="20">
        <v>0</v>
      </c>
      <c r="I16" s="20">
        <v>0</v>
      </c>
      <c r="J16" s="16">
        <f t="shared" si="0"/>
        <v>377112177.00000006</v>
      </c>
      <c r="K16" s="23">
        <v>113390002</v>
      </c>
    </row>
    <row r="17" spans="1:11" x14ac:dyDescent="0.3">
      <c r="A17" s="14" t="s">
        <v>32</v>
      </c>
      <c r="B17" s="15">
        <v>176300029285</v>
      </c>
      <c r="C17" s="6" t="s">
        <v>0</v>
      </c>
      <c r="D17" s="7" t="s">
        <v>1</v>
      </c>
      <c r="E17" s="16">
        <v>4411885.8000000017</v>
      </c>
      <c r="F17" s="21"/>
      <c r="G17" s="20">
        <v>0</v>
      </c>
      <c r="H17" s="20">
        <v>0</v>
      </c>
      <c r="I17" s="20">
        <v>0</v>
      </c>
      <c r="J17" s="16">
        <f t="shared" si="0"/>
        <v>4411885.8000000017</v>
      </c>
      <c r="K17" s="23">
        <v>111006012</v>
      </c>
    </row>
    <row r="18" spans="1:11" x14ac:dyDescent="0.3">
      <c r="A18" s="14" t="s">
        <v>32</v>
      </c>
      <c r="B18" s="15">
        <v>176369997521</v>
      </c>
      <c r="C18" s="6" t="s">
        <v>0</v>
      </c>
      <c r="D18" s="7" t="s">
        <v>1</v>
      </c>
      <c r="E18" s="16">
        <v>432384878</v>
      </c>
      <c r="F18" s="20">
        <v>0</v>
      </c>
      <c r="G18" s="20"/>
      <c r="H18" s="20"/>
      <c r="I18" s="20"/>
      <c r="J18" s="16">
        <f t="shared" si="0"/>
        <v>432384878</v>
      </c>
      <c r="K18" s="23">
        <v>111005008</v>
      </c>
    </row>
    <row r="19" spans="1:11" x14ac:dyDescent="0.3">
      <c r="A19" s="14" t="s">
        <v>17</v>
      </c>
      <c r="B19" s="13" t="s">
        <v>17</v>
      </c>
      <c r="C19" s="8"/>
      <c r="D19" s="8"/>
      <c r="E19" s="16"/>
      <c r="F19" s="20">
        <v>0</v>
      </c>
      <c r="G19" s="20">
        <v>0</v>
      </c>
      <c r="H19" s="20">
        <v>0</v>
      </c>
      <c r="I19" s="20">
        <v>0</v>
      </c>
      <c r="J19" s="16"/>
      <c r="K19" s="23"/>
    </row>
    <row r="20" spans="1:11" s="9" customFormat="1" x14ac:dyDescent="0.3">
      <c r="A20" s="19" t="s">
        <v>16</v>
      </c>
      <c r="B20" s="12"/>
      <c r="C20" s="12"/>
      <c r="D20" s="12"/>
      <c r="E20" s="11">
        <f>SUM(E6:E19)</f>
        <v>4006045224.5500007</v>
      </c>
      <c r="F20" s="11">
        <f t="shared" ref="F20:J20" si="1">SUM(F6:F19)</f>
        <v>1030741358.5500001</v>
      </c>
      <c r="G20" s="11">
        <f t="shared" si="1"/>
        <v>955962690.36000001</v>
      </c>
      <c r="H20" s="11">
        <f t="shared" si="1"/>
        <v>700000000</v>
      </c>
      <c r="I20" s="11">
        <f t="shared" si="1"/>
        <v>701019120</v>
      </c>
      <c r="J20" s="11">
        <f t="shared" si="1"/>
        <v>4079804772.7400012</v>
      </c>
    </row>
    <row r="21" spans="1:11" x14ac:dyDescent="0.3">
      <c r="A21" s="4"/>
      <c r="B21" s="8"/>
      <c r="C21" s="8"/>
      <c r="D21" s="8"/>
      <c r="E21" s="5"/>
      <c r="F21" s="8"/>
      <c r="G21" s="8"/>
      <c r="H21" s="8"/>
      <c r="I21" s="8"/>
      <c r="J21" s="5"/>
    </row>
    <row r="23" spans="1:11" x14ac:dyDescent="0.3">
      <c r="I23" s="10"/>
      <c r="J23" s="24"/>
    </row>
    <row r="24" spans="1:11" x14ac:dyDescent="0.3">
      <c r="I24" s="29"/>
    </row>
    <row r="25" spans="1:11" x14ac:dyDescent="0.3">
      <c r="F25" s="10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80" zoomScaleNormal="80" workbookViewId="0">
      <selection activeCell="G8" sqref="G8"/>
    </sheetView>
  </sheetViews>
  <sheetFormatPr baseColWidth="10" defaultColWidth="26.5546875" defaultRowHeight="14.4" x14ac:dyDescent="0.3"/>
  <cols>
    <col min="2" max="2" width="18.33203125" customWidth="1"/>
    <col min="3" max="3" width="21.109375" customWidth="1"/>
    <col min="4" max="4" width="18.6640625" customWidth="1"/>
    <col min="5" max="5" width="21.6640625" customWidth="1"/>
    <col min="6" max="9" width="19.109375" customWidth="1"/>
    <col min="10" max="10" width="19.5546875" customWidth="1"/>
    <col min="11" max="11" width="12.77734375" customWidth="1"/>
  </cols>
  <sheetData>
    <row r="1" spans="1:11" ht="15.6" x14ac:dyDescent="0.3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6" x14ac:dyDescent="0.3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6" x14ac:dyDescent="0.3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.6" x14ac:dyDescent="0.3">
      <c r="A4" s="31" t="s">
        <v>52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s="1" customFormat="1" ht="28.8" x14ac:dyDescent="0.3">
      <c r="A5" s="2" t="s">
        <v>8</v>
      </c>
      <c r="B5" s="2" t="s">
        <v>9</v>
      </c>
      <c r="C5" s="2" t="s">
        <v>10</v>
      </c>
      <c r="D5" s="2" t="s">
        <v>11</v>
      </c>
      <c r="E5" s="3" t="s">
        <v>51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53</v>
      </c>
      <c r="K5" s="1" t="s">
        <v>33</v>
      </c>
    </row>
    <row r="6" spans="1:11" x14ac:dyDescent="0.3">
      <c r="A6" s="14" t="s">
        <v>31</v>
      </c>
      <c r="B6" s="18" t="s">
        <v>18</v>
      </c>
      <c r="C6" s="4" t="s">
        <v>0</v>
      </c>
      <c r="D6" s="4" t="s">
        <v>1</v>
      </c>
      <c r="E6" s="16">
        <v>1732802.9300000072</v>
      </c>
      <c r="F6" s="22">
        <v>0</v>
      </c>
      <c r="G6" s="20">
        <v>0</v>
      </c>
      <c r="H6" s="20">
        <v>0</v>
      </c>
      <c r="I6" s="20">
        <v>0</v>
      </c>
      <c r="J6" s="16">
        <f>+E6+F6-G6+H6-I6</f>
        <v>1732802.9300000072</v>
      </c>
      <c r="K6" s="23">
        <v>111005001</v>
      </c>
    </row>
    <row r="7" spans="1:11" x14ac:dyDescent="0.3">
      <c r="A7" s="14" t="s">
        <v>26</v>
      </c>
      <c r="B7" s="17">
        <v>176369999394</v>
      </c>
      <c r="C7" s="6" t="s">
        <v>0</v>
      </c>
      <c r="D7" s="6" t="s">
        <v>1</v>
      </c>
      <c r="E7" s="16">
        <v>380037207.00999999</v>
      </c>
      <c r="F7" s="21">
        <f>1135863152-900000000</f>
        <v>235863152</v>
      </c>
      <c r="G7" s="21">
        <f>1057710407.85-7000000</f>
        <v>1050710407.85</v>
      </c>
      <c r="H7" s="26">
        <v>900000000</v>
      </c>
      <c r="I7" s="26">
        <v>7000000</v>
      </c>
      <c r="J7" s="16">
        <f t="shared" ref="J7:J18" si="0">+E7+F7-G7+H7-I7</f>
        <v>458189951.15999997</v>
      </c>
      <c r="K7" s="23">
        <v>111005002</v>
      </c>
    </row>
    <row r="8" spans="1:11" ht="21" customHeight="1" x14ac:dyDescent="0.3">
      <c r="A8" s="14" t="s">
        <v>27</v>
      </c>
      <c r="B8" s="18" t="s">
        <v>19</v>
      </c>
      <c r="C8" s="6" t="s">
        <v>0</v>
      </c>
      <c r="D8" s="6" t="s">
        <v>1</v>
      </c>
      <c r="E8" s="16">
        <v>1</v>
      </c>
      <c r="F8" s="20">
        <v>0</v>
      </c>
      <c r="G8" s="20">
        <v>0</v>
      </c>
      <c r="H8" s="20">
        <v>0</v>
      </c>
      <c r="I8" s="20">
        <v>0</v>
      </c>
      <c r="J8" s="16">
        <f t="shared" si="0"/>
        <v>1</v>
      </c>
      <c r="K8" s="23">
        <v>111005003</v>
      </c>
    </row>
    <row r="9" spans="1:11" x14ac:dyDescent="0.3">
      <c r="A9" s="14" t="s">
        <v>21</v>
      </c>
      <c r="B9" s="15">
        <v>176369998727</v>
      </c>
      <c r="C9" s="6" t="s">
        <v>2</v>
      </c>
      <c r="D9" s="6" t="s">
        <v>3</v>
      </c>
      <c r="E9" s="16">
        <v>301681105.83000016</v>
      </c>
      <c r="F9" s="21">
        <v>4120831</v>
      </c>
      <c r="G9" s="20">
        <v>0</v>
      </c>
      <c r="H9" s="20">
        <v>0</v>
      </c>
      <c r="I9" s="20">
        <v>0</v>
      </c>
      <c r="J9" s="16">
        <f t="shared" si="0"/>
        <v>305801936.83000016</v>
      </c>
      <c r="K9" s="23">
        <v>111005004</v>
      </c>
    </row>
    <row r="10" spans="1:11" x14ac:dyDescent="0.3">
      <c r="A10" s="14" t="s">
        <v>20</v>
      </c>
      <c r="B10" s="15">
        <v>176369997737</v>
      </c>
      <c r="C10" s="6" t="s">
        <v>2</v>
      </c>
      <c r="D10" s="6" t="s">
        <v>1</v>
      </c>
      <c r="E10" s="16">
        <v>1587020</v>
      </c>
      <c r="F10" s="21">
        <v>74689</v>
      </c>
      <c r="G10" s="21">
        <v>3653310</v>
      </c>
      <c r="H10" s="26">
        <v>7000000</v>
      </c>
      <c r="I10" s="20">
        <v>0</v>
      </c>
      <c r="J10" s="16">
        <f t="shared" si="0"/>
        <v>5008399</v>
      </c>
      <c r="K10" s="23">
        <v>111005007</v>
      </c>
    </row>
    <row r="11" spans="1:11" x14ac:dyDescent="0.3">
      <c r="A11" s="14" t="s">
        <v>25</v>
      </c>
      <c r="B11" s="15" t="s">
        <v>22</v>
      </c>
      <c r="C11" s="6" t="s">
        <v>0</v>
      </c>
      <c r="D11" s="6" t="s">
        <v>1</v>
      </c>
      <c r="E11" s="16">
        <v>1553177710.4500008</v>
      </c>
      <c r="F11" s="21">
        <v>730970410</v>
      </c>
      <c r="G11" s="21">
        <v>77587556</v>
      </c>
      <c r="H11" s="20">
        <v>0</v>
      </c>
      <c r="I11" s="26">
        <v>900000000</v>
      </c>
      <c r="J11" s="16">
        <f t="shared" si="0"/>
        <v>1306560564.4500008</v>
      </c>
      <c r="K11" s="23">
        <v>111006001</v>
      </c>
    </row>
    <row r="12" spans="1:11" x14ac:dyDescent="0.3">
      <c r="A12" s="14" t="s">
        <v>24</v>
      </c>
      <c r="B12" s="15" t="s">
        <v>23</v>
      </c>
      <c r="C12" s="6" t="s">
        <v>2</v>
      </c>
      <c r="D12" s="7" t="s">
        <v>4</v>
      </c>
      <c r="E12" s="16">
        <v>0</v>
      </c>
      <c r="F12" s="20">
        <v>0</v>
      </c>
      <c r="G12" s="20">
        <v>0</v>
      </c>
      <c r="H12" s="20">
        <v>0</v>
      </c>
      <c r="I12" s="20">
        <v>0</v>
      </c>
      <c r="J12" s="16">
        <f t="shared" si="0"/>
        <v>0</v>
      </c>
      <c r="K12" s="23">
        <v>111006006</v>
      </c>
    </row>
    <row r="13" spans="1:11" x14ac:dyDescent="0.3">
      <c r="A13" s="14" t="s">
        <v>28</v>
      </c>
      <c r="B13" s="15">
        <v>585148919</v>
      </c>
      <c r="C13" s="6" t="s">
        <v>0</v>
      </c>
      <c r="D13" s="6" t="s">
        <v>1</v>
      </c>
      <c r="E13" s="16">
        <v>199941</v>
      </c>
      <c r="F13" s="20">
        <v>9</v>
      </c>
      <c r="G13" s="20">
        <v>0</v>
      </c>
      <c r="H13" s="20">
        <v>0</v>
      </c>
      <c r="I13" s="20">
        <v>0</v>
      </c>
      <c r="J13" s="16">
        <f t="shared" si="0"/>
        <v>199950</v>
      </c>
      <c r="K13" s="23">
        <v>111006008</v>
      </c>
    </row>
    <row r="14" spans="1:11" x14ac:dyDescent="0.3">
      <c r="A14" s="14" t="s">
        <v>29</v>
      </c>
      <c r="B14" s="15">
        <v>176300029657</v>
      </c>
      <c r="C14" s="6" t="s">
        <v>2</v>
      </c>
      <c r="D14" s="7" t="s">
        <v>4</v>
      </c>
      <c r="E14" s="16">
        <v>85731.98</v>
      </c>
      <c r="F14" s="21">
        <v>7.28</v>
      </c>
      <c r="G14" s="20">
        <v>0</v>
      </c>
      <c r="H14" s="20">
        <v>0</v>
      </c>
      <c r="I14" s="20">
        <v>0</v>
      </c>
      <c r="J14" s="16">
        <f t="shared" si="0"/>
        <v>85739.26</v>
      </c>
      <c r="K14" s="23">
        <v>111006011</v>
      </c>
    </row>
    <row r="15" spans="1:11" x14ac:dyDescent="0.3">
      <c r="A15" s="14" t="s">
        <v>30</v>
      </c>
      <c r="B15" s="15">
        <v>1000719181</v>
      </c>
      <c r="C15" s="6" t="s">
        <v>0</v>
      </c>
      <c r="D15" s="7" t="s">
        <v>1</v>
      </c>
      <c r="E15" s="16">
        <v>1027394311.7399999</v>
      </c>
      <c r="F15" s="21">
        <v>14652036.050000001</v>
      </c>
      <c r="G15" s="20">
        <v>0</v>
      </c>
      <c r="H15" s="20">
        <v>0</v>
      </c>
      <c r="I15" s="20">
        <v>0</v>
      </c>
      <c r="J15" s="16">
        <f t="shared" si="0"/>
        <v>1042046347.7899998</v>
      </c>
      <c r="K15" s="23">
        <v>113390001</v>
      </c>
    </row>
    <row r="16" spans="1:11" x14ac:dyDescent="0.3">
      <c r="A16" s="14" t="s">
        <v>37</v>
      </c>
      <c r="B16" s="15"/>
      <c r="C16" s="6" t="s">
        <v>0</v>
      </c>
      <c r="D16" s="7" t="s">
        <v>1</v>
      </c>
      <c r="E16" s="16">
        <v>377112177.00000006</v>
      </c>
      <c r="F16" s="21">
        <v>4628329.63</v>
      </c>
      <c r="G16" s="20">
        <v>0</v>
      </c>
      <c r="H16" s="20">
        <v>0</v>
      </c>
      <c r="I16" s="20">
        <v>0</v>
      </c>
      <c r="J16" s="16">
        <f t="shared" si="0"/>
        <v>381740506.63000005</v>
      </c>
      <c r="K16" s="23">
        <v>113390002</v>
      </c>
    </row>
    <row r="17" spans="1:11" x14ac:dyDescent="0.3">
      <c r="A17" s="14" t="s">
        <v>32</v>
      </c>
      <c r="B17" s="15">
        <v>176300029285</v>
      </c>
      <c r="C17" s="6" t="s">
        <v>0</v>
      </c>
      <c r="D17" s="7" t="s">
        <v>1</v>
      </c>
      <c r="E17" s="16">
        <v>4411885.8000000017</v>
      </c>
      <c r="F17" s="21">
        <v>72862594.260000005</v>
      </c>
      <c r="G17" s="20">
        <v>0</v>
      </c>
      <c r="H17" s="20">
        <v>0</v>
      </c>
      <c r="I17" s="20">
        <v>0</v>
      </c>
      <c r="J17" s="16">
        <f t="shared" si="0"/>
        <v>77274480.060000002</v>
      </c>
      <c r="K17" s="23">
        <v>111006012</v>
      </c>
    </row>
    <row r="18" spans="1:11" x14ac:dyDescent="0.3">
      <c r="A18" s="14" t="s">
        <v>32</v>
      </c>
      <c r="B18" s="15">
        <v>176369997521</v>
      </c>
      <c r="C18" s="6" t="s">
        <v>0</v>
      </c>
      <c r="D18" s="7" t="s">
        <v>1</v>
      </c>
      <c r="E18" s="16">
        <v>432384878</v>
      </c>
      <c r="F18" s="20">
        <v>0</v>
      </c>
      <c r="G18" s="20">
        <v>0</v>
      </c>
      <c r="H18" s="20">
        <v>0</v>
      </c>
      <c r="I18" s="20">
        <v>0</v>
      </c>
      <c r="J18" s="16">
        <f t="shared" si="0"/>
        <v>432384878</v>
      </c>
      <c r="K18" s="23">
        <v>111005008</v>
      </c>
    </row>
    <row r="19" spans="1:11" x14ac:dyDescent="0.3">
      <c r="A19" s="14" t="s">
        <v>17</v>
      </c>
      <c r="B19" s="13" t="s">
        <v>17</v>
      </c>
      <c r="C19" s="8"/>
      <c r="D19" s="8"/>
      <c r="E19" s="16"/>
      <c r="F19" s="20">
        <v>0</v>
      </c>
      <c r="G19" s="20">
        <v>0</v>
      </c>
      <c r="H19" s="20">
        <v>0</v>
      </c>
      <c r="I19" s="20">
        <v>0</v>
      </c>
      <c r="J19" s="16"/>
      <c r="K19" s="23"/>
    </row>
    <row r="20" spans="1:11" s="9" customFormat="1" x14ac:dyDescent="0.3">
      <c r="A20" s="19" t="s">
        <v>16</v>
      </c>
      <c r="B20" s="12"/>
      <c r="C20" s="12"/>
      <c r="D20" s="12"/>
      <c r="E20" s="11">
        <f>SUM(E6:E19)</f>
        <v>4079804772.7400012</v>
      </c>
      <c r="F20" s="11">
        <f>SUM(F6:F19)</f>
        <v>1063172058.2199999</v>
      </c>
      <c r="G20" s="11">
        <f t="shared" ref="G20:J20" si="1">SUM(G6:G19)</f>
        <v>1131951273.8499999</v>
      </c>
      <c r="H20" s="11">
        <f t="shared" si="1"/>
        <v>907000000</v>
      </c>
      <c r="I20" s="11">
        <f t="shared" si="1"/>
        <v>907000000</v>
      </c>
      <c r="J20" s="11">
        <f t="shared" si="1"/>
        <v>4011025557.1100006</v>
      </c>
    </row>
    <row r="21" spans="1:11" x14ac:dyDescent="0.3">
      <c r="A21" s="4"/>
      <c r="B21" s="8"/>
      <c r="C21" s="8"/>
      <c r="D21" s="8"/>
      <c r="E21" s="5"/>
      <c r="F21" s="8"/>
      <c r="G21" s="8"/>
      <c r="H21" s="8"/>
      <c r="I21" s="8"/>
      <c r="J21" s="5"/>
    </row>
    <row r="23" spans="1:11" x14ac:dyDescent="0.3">
      <c r="I23" s="10"/>
      <c r="J23" s="24"/>
    </row>
    <row r="24" spans="1:11" x14ac:dyDescent="0.3">
      <c r="H24" s="27">
        <f>2587238702.69+1423786854.42</f>
        <v>4011025557.1100001</v>
      </c>
      <c r="I24" s="29"/>
    </row>
    <row r="25" spans="1:11" x14ac:dyDescent="0.3">
      <c r="F25" s="10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80" zoomScaleNormal="80" workbookViewId="0">
      <selection activeCell="H27" sqref="H27:H28"/>
    </sheetView>
  </sheetViews>
  <sheetFormatPr baseColWidth="10" defaultColWidth="26.5546875" defaultRowHeight="14.4" x14ac:dyDescent="0.3"/>
  <cols>
    <col min="2" max="2" width="18.33203125" customWidth="1"/>
    <col min="3" max="3" width="21.109375" customWidth="1"/>
    <col min="4" max="4" width="18.6640625" customWidth="1"/>
    <col min="5" max="5" width="21.6640625" customWidth="1"/>
    <col min="6" max="9" width="19.109375" customWidth="1"/>
    <col min="10" max="10" width="19.5546875" customWidth="1"/>
    <col min="11" max="11" width="12.77734375" customWidth="1"/>
  </cols>
  <sheetData>
    <row r="1" spans="1:11" ht="15.6" x14ac:dyDescent="0.3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15.6" x14ac:dyDescent="0.3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6" x14ac:dyDescent="0.3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5.6" x14ac:dyDescent="0.3">
      <c r="A4" s="31" t="s">
        <v>54</v>
      </c>
      <c r="B4" s="31"/>
      <c r="C4" s="31"/>
      <c r="D4" s="31"/>
      <c r="E4" s="31"/>
      <c r="F4" s="31"/>
      <c r="G4" s="31"/>
      <c r="H4" s="31"/>
      <c r="I4" s="31"/>
      <c r="J4" s="31"/>
    </row>
    <row r="5" spans="1:11" s="1" customFormat="1" ht="43.2" x14ac:dyDescent="0.3">
      <c r="A5" s="2" t="s">
        <v>8</v>
      </c>
      <c r="B5" s="2" t="s">
        <v>9</v>
      </c>
      <c r="C5" s="2" t="s">
        <v>10</v>
      </c>
      <c r="D5" s="2" t="s">
        <v>11</v>
      </c>
      <c r="E5" s="3" t="s">
        <v>53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55</v>
      </c>
      <c r="K5" s="1" t="s">
        <v>33</v>
      </c>
    </row>
    <row r="6" spans="1:11" x14ac:dyDescent="0.3">
      <c r="A6" s="14" t="s">
        <v>31</v>
      </c>
      <c r="B6" s="18" t="s">
        <v>18</v>
      </c>
      <c r="C6" s="4" t="s">
        <v>0</v>
      </c>
      <c r="D6" s="4" t="s">
        <v>1</v>
      </c>
      <c r="E6" s="16">
        <v>1732802.9300000072</v>
      </c>
      <c r="F6" s="22">
        <v>0</v>
      </c>
      <c r="G6" s="20">
        <v>0</v>
      </c>
      <c r="H6" s="20">
        <v>0</v>
      </c>
      <c r="I6" s="20">
        <v>0</v>
      </c>
      <c r="J6" s="16">
        <f>+E6+F6-G6+H6-I6</f>
        <v>1732802.9300000072</v>
      </c>
      <c r="K6" s="23">
        <v>111005001</v>
      </c>
    </row>
    <row r="7" spans="1:11" x14ac:dyDescent="0.3">
      <c r="A7" s="14" t="s">
        <v>26</v>
      </c>
      <c r="B7" s="17">
        <v>176369999394</v>
      </c>
      <c r="C7" s="6" t="s">
        <v>0</v>
      </c>
      <c r="D7" s="6" t="s">
        <v>1</v>
      </c>
      <c r="E7" s="16">
        <v>458189951.15999997</v>
      </c>
      <c r="F7" s="21">
        <f>854773281-760000000</f>
        <v>94773281</v>
      </c>
      <c r="G7" s="21">
        <v>1021985005.98</v>
      </c>
      <c r="H7" s="26">
        <v>760000000</v>
      </c>
      <c r="I7" s="20">
        <v>0</v>
      </c>
      <c r="J7" s="16">
        <f t="shared" ref="J7:J18" si="0">+E7+F7-G7+H7-I7</f>
        <v>290978226.17999995</v>
      </c>
      <c r="K7" s="23">
        <v>111005002</v>
      </c>
    </row>
    <row r="8" spans="1:11" ht="21" customHeight="1" x14ac:dyDescent="0.3">
      <c r="A8" s="14" t="s">
        <v>27</v>
      </c>
      <c r="B8" s="18" t="s">
        <v>19</v>
      </c>
      <c r="C8" s="6" t="s">
        <v>0</v>
      </c>
      <c r="D8" s="6" t="s">
        <v>1</v>
      </c>
      <c r="E8" s="16">
        <v>1</v>
      </c>
      <c r="F8" s="20">
        <v>0</v>
      </c>
      <c r="G8" s="20">
        <v>0</v>
      </c>
      <c r="H8" s="20">
        <v>0</v>
      </c>
      <c r="I8" s="20">
        <v>0</v>
      </c>
      <c r="J8" s="16">
        <f t="shared" si="0"/>
        <v>1</v>
      </c>
      <c r="K8" s="23">
        <v>111005003</v>
      </c>
    </row>
    <row r="9" spans="1:11" x14ac:dyDescent="0.3">
      <c r="A9" s="14" t="s">
        <v>21</v>
      </c>
      <c r="B9" s="15">
        <v>176369998727</v>
      </c>
      <c r="C9" s="6" t="s">
        <v>2</v>
      </c>
      <c r="D9" s="6" t="s">
        <v>3</v>
      </c>
      <c r="E9" s="16">
        <v>305801936.83000016</v>
      </c>
      <c r="F9" s="21">
        <v>68928665.159999996</v>
      </c>
      <c r="G9" s="21">
        <v>1135492</v>
      </c>
      <c r="H9" s="20">
        <v>0</v>
      </c>
      <c r="I9" s="20">
        <v>0</v>
      </c>
      <c r="J9" s="16">
        <f t="shared" si="0"/>
        <v>373595109.99000013</v>
      </c>
      <c r="K9" s="23">
        <v>111005004</v>
      </c>
    </row>
    <row r="10" spans="1:11" x14ac:dyDescent="0.3">
      <c r="A10" s="14" t="s">
        <v>20</v>
      </c>
      <c r="B10" s="15">
        <v>176369997737</v>
      </c>
      <c r="C10" s="6" t="s">
        <v>2</v>
      </c>
      <c r="D10" s="6" t="s">
        <v>1</v>
      </c>
      <c r="E10" s="16">
        <v>5008399</v>
      </c>
      <c r="F10" s="21">
        <v>920000</v>
      </c>
      <c r="G10" s="21">
        <v>853100</v>
      </c>
      <c r="H10" s="20">
        <v>0</v>
      </c>
      <c r="I10" s="20">
        <v>0</v>
      </c>
      <c r="J10" s="16">
        <f t="shared" si="0"/>
        <v>5075299</v>
      </c>
      <c r="K10" s="23">
        <v>111005007</v>
      </c>
    </row>
    <row r="11" spans="1:11" x14ac:dyDescent="0.3">
      <c r="A11" s="14" t="s">
        <v>25</v>
      </c>
      <c r="B11" s="15" t="s">
        <v>22</v>
      </c>
      <c r="C11" s="6" t="s">
        <v>0</v>
      </c>
      <c r="D11" s="6" t="s">
        <v>1</v>
      </c>
      <c r="E11" s="16">
        <v>1306560564.4500008</v>
      </c>
      <c r="F11" s="21">
        <f>3260619826-2167107000</f>
        <v>1093512826</v>
      </c>
      <c r="G11" s="20">
        <v>0</v>
      </c>
      <c r="H11" s="26">
        <v>2167107000</v>
      </c>
      <c r="I11" s="21">
        <v>2560000000</v>
      </c>
      <c r="J11" s="16">
        <f t="shared" si="0"/>
        <v>2007180390.4500008</v>
      </c>
      <c r="K11" s="23">
        <v>111006001</v>
      </c>
    </row>
    <row r="12" spans="1:11" x14ac:dyDescent="0.3">
      <c r="A12" s="14" t="s">
        <v>24</v>
      </c>
      <c r="B12" s="15" t="s">
        <v>23</v>
      </c>
      <c r="C12" s="6" t="s">
        <v>2</v>
      </c>
      <c r="D12" s="7" t="s">
        <v>4</v>
      </c>
      <c r="E12" s="16">
        <v>0</v>
      </c>
      <c r="F12" s="20">
        <v>0</v>
      </c>
      <c r="G12" s="20">
        <v>0</v>
      </c>
      <c r="H12" s="20">
        <v>0</v>
      </c>
      <c r="I12" s="20">
        <v>0</v>
      </c>
      <c r="J12" s="16">
        <f t="shared" si="0"/>
        <v>0</v>
      </c>
      <c r="K12" s="23">
        <v>111006006</v>
      </c>
    </row>
    <row r="13" spans="1:11" x14ac:dyDescent="0.3">
      <c r="A13" s="14" t="s">
        <v>28</v>
      </c>
      <c r="B13" s="15">
        <v>585148919</v>
      </c>
      <c r="C13" s="6" t="s">
        <v>0</v>
      </c>
      <c r="D13" s="6" t="s">
        <v>1</v>
      </c>
      <c r="E13" s="16">
        <v>199950</v>
      </c>
      <c r="F13" s="20">
        <v>837</v>
      </c>
      <c r="G13" s="20">
        <v>0</v>
      </c>
      <c r="H13" s="26">
        <f>15000000+1026038700</f>
        <v>1041038700</v>
      </c>
      <c r="I13" s="20">
        <v>0</v>
      </c>
      <c r="J13" s="16">
        <f t="shared" si="0"/>
        <v>1041239487</v>
      </c>
      <c r="K13" s="23">
        <v>111006008</v>
      </c>
    </row>
    <row r="14" spans="1:11" x14ac:dyDescent="0.3">
      <c r="A14" s="14" t="s">
        <v>29</v>
      </c>
      <c r="B14" s="15">
        <v>176300029657</v>
      </c>
      <c r="C14" s="6" t="s">
        <v>2</v>
      </c>
      <c r="D14" s="7" t="s">
        <v>4</v>
      </c>
      <c r="E14" s="16">
        <v>85739.26</v>
      </c>
      <c r="F14" s="21">
        <v>7.03</v>
      </c>
      <c r="G14" s="20">
        <v>0</v>
      </c>
      <c r="H14" s="20">
        <v>0</v>
      </c>
      <c r="I14" s="20">
        <v>0</v>
      </c>
      <c r="J14" s="16">
        <f t="shared" si="0"/>
        <v>85746.29</v>
      </c>
      <c r="K14" s="23">
        <v>111006011</v>
      </c>
    </row>
    <row r="15" spans="1:11" x14ac:dyDescent="0.3">
      <c r="A15" s="14" t="s">
        <v>30</v>
      </c>
      <c r="B15" s="15">
        <v>1000719181</v>
      </c>
      <c r="C15" s="6" t="s">
        <v>0</v>
      </c>
      <c r="D15" s="7" t="s">
        <v>1</v>
      </c>
      <c r="E15" s="16">
        <v>1042046347.7899998</v>
      </c>
      <c r="F15" s="21">
        <v>8941825.8399999999</v>
      </c>
      <c r="G15" s="20">
        <v>0</v>
      </c>
      <c r="H15" s="20">
        <v>0</v>
      </c>
      <c r="I15" s="26">
        <f>15000000+1026038700</f>
        <v>1041038700</v>
      </c>
      <c r="J15" s="16">
        <f t="shared" si="0"/>
        <v>9949473.629999876</v>
      </c>
      <c r="K15" s="23">
        <v>113390001</v>
      </c>
    </row>
    <row r="16" spans="1:11" x14ac:dyDescent="0.3">
      <c r="A16" s="14" t="s">
        <v>37</v>
      </c>
      <c r="B16" s="15"/>
      <c r="C16" s="6" t="s">
        <v>0</v>
      </c>
      <c r="D16" s="7" t="s">
        <v>1</v>
      </c>
      <c r="E16" s="16">
        <v>381740506.63000005</v>
      </c>
      <c r="F16" s="21">
        <v>8554412.7899999991</v>
      </c>
      <c r="G16" s="20">
        <v>0</v>
      </c>
      <c r="H16" s="26">
        <v>1800000000</v>
      </c>
      <c r="I16" s="26">
        <v>2167107000</v>
      </c>
      <c r="J16" s="16">
        <f t="shared" si="0"/>
        <v>23187919.420000076</v>
      </c>
      <c r="K16" s="23">
        <v>113390002</v>
      </c>
    </row>
    <row r="17" spans="1:11" x14ac:dyDescent="0.3">
      <c r="A17" s="14" t="s">
        <v>32</v>
      </c>
      <c r="B17" s="15">
        <v>176300029285</v>
      </c>
      <c r="C17" s="6" t="s">
        <v>0</v>
      </c>
      <c r="D17" s="7" t="s">
        <v>1</v>
      </c>
      <c r="E17" s="16">
        <v>77274480.060000002</v>
      </c>
      <c r="F17" s="21">
        <v>6336.5</v>
      </c>
      <c r="G17" s="20">
        <v>0</v>
      </c>
      <c r="H17" s="20">
        <v>0</v>
      </c>
      <c r="I17" s="20">
        <v>0</v>
      </c>
      <c r="J17" s="16">
        <f t="shared" si="0"/>
        <v>77280816.560000002</v>
      </c>
      <c r="K17" s="23">
        <v>111006012</v>
      </c>
    </row>
    <row r="18" spans="1:11" x14ac:dyDescent="0.3">
      <c r="A18" s="14" t="s">
        <v>32</v>
      </c>
      <c r="B18" s="15">
        <v>176369997521</v>
      </c>
      <c r="C18" s="6" t="s">
        <v>0</v>
      </c>
      <c r="D18" s="7" t="s">
        <v>1</v>
      </c>
      <c r="E18" s="16">
        <v>432384878</v>
      </c>
      <c r="F18" s="20">
        <v>0</v>
      </c>
      <c r="G18" s="20">
        <v>0</v>
      </c>
      <c r="H18" s="20">
        <v>0</v>
      </c>
      <c r="I18" s="20">
        <v>0</v>
      </c>
      <c r="J18" s="16">
        <f t="shared" si="0"/>
        <v>432384878</v>
      </c>
      <c r="K18" s="23">
        <v>111005008</v>
      </c>
    </row>
    <row r="19" spans="1:11" x14ac:dyDescent="0.3">
      <c r="A19" s="14" t="s">
        <v>17</v>
      </c>
      <c r="B19" s="13" t="s">
        <v>17</v>
      </c>
      <c r="C19" s="8"/>
      <c r="D19" s="8"/>
      <c r="E19" s="16"/>
      <c r="F19" s="20">
        <v>0</v>
      </c>
      <c r="G19" s="20">
        <v>0</v>
      </c>
      <c r="H19" s="20">
        <v>0</v>
      </c>
      <c r="I19" s="20">
        <v>0</v>
      </c>
      <c r="J19" s="16"/>
      <c r="K19" s="23"/>
    </row>
    <row r="20" spans="1:11" s="9" customFormat="1" x14ac:dyDescent="0.3">
      <c r="A20" s="19" t="s">
        <v>16</v>
      </c>
      <c r="B20" s="12"/>
      <c r="C20" s="12"/>
      <c r="D20" s="12"/>
      <c r="E20" s="11">
        <f>SUM(E6:E19)</f>
        <v>4011025557.1100006</v>
      </c>
      <c r="F20" s="11">
        <f>SUM(F6:F19)</f>
        <v>1275638191.3199999</v>
      </c>
      <c r="G20" s="11">
        <f t="shared" ref="G20:J20" si="1">SUM(G6:G19)</f>
        <v>1023973597.98</v>
      </c>
      <c r="H20" s="11">
        <f t="shared" si="1"/>
        <v>5768145700</v>
      </c>
      <c r="I20" s="11">
        <f t="shared" si="1"/>
        <v>5768145700</v>
      </c>
      <c r="J20" s="11">
        <f t="shared" si="1"/>
        <v>4262690150.4500012</v>
      </c>
    </row>
    <row r="21" spans="1:11" x14ac:dyDescent="0.3">
      <c r="A21" s="4"/>
      <c r="B21" s="8"/>
      <c r="C21" s="8"/>
      <c r="D21" s="8"/>
      <c r="E21" s="5"/>
      <c r="F21" s="8"/>
      <c r="G21" s="8"/>
      <c r="H21" s="8"/>
      <c r="I21" s="8"/>
      <c r="J21" s="5"/>
    </row>
    <row r="23" spans="1:11" x14ac:dyDescent="0.3">
      <c r="I23" s="10"/>
      <c r="J23" s="24"/>
    </row>
    <row r="24" spans="1:11" x14ac:dyDescent="0.3">
      <c r="H24" s="27"/>
      <c r="I24" s="29"/>
    </row>
    <row r="25" spans="1:11" x14ac:dyDescent="0.3">
      <c r="F25" s="10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Tesorería</cp:lastModifiedBy>
  <cp:lastPrinted>2022-02-14T20:10:01Z</cp:lastPrinted>
  <dcterms:created xsi:type="dcterms:W3CDTF">2021-02-12T14:59:01Z</dcterms:created>
  <dcterms:modified xsi:type="dcterms:W3CDTF">2023-11-09T22:35:54Z</dcterms:modified>
</cp:coreProperties>
</file>